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1.ARCHIV\0399 5083 NÁPLAVKA MĚSTO LBC AKTUALIZACE A DOPLNĚNÍ_MÚ LIBEREC\09.01 R3_rozpočet změny SO 800,XXXKros,XXX152str_251015\"/>
    </mc:Choice>
  </mc:AlternateContent>
  <xr:revisionPtr revIDLastSave="0" documentId="13_ncr:1_{CC6C8CC9-AB74-4001-9F15-0BA0A83068F9}" xr6:coauthVersionLast="47" xr6:coauthVersionMax="47" xr10:uidLastSave="{00000000-0000-0000-0000-000000000000}"/>
  <bookViews>
    <workbookView xWindow="28680" yWindow="-1785" windowWidth="24240" windowHeight="17640" tabRatio="932" xr2:uid="{00000000-000D-0000-FFFF-FFFF00000000}"/>
  </bookViews>
  <sheets>
    <sheet name="Rekapitulace stavby" sheetId="1" r:id="rId1"/>
    <sheet name="SO 101 - Komunikace a zpe..." sheetId="2" r:id="rId2"/>
    <sheet name="SO 101s - Sanace zemní pl..." sheetId="3" r:id="rId3"/>
    <sheet name="SO 102 - Komunikace a zpe..." sheetId="4" r:id="rId4"/>
    <sheet name="SO 102s - Sanace zemní pl..." sheetId="5" r:id="rId5"/>
    <sheet name="SO 201 - Lávka" sheetId="6" r:id="rId6"/>
    <sheet name="SO 202 - Úprava pravobřež..." sheetId="7" r:id="rId7"/>
    <sheet name="SO 203 - Úprava levobřežn..." sheetId="8" r:id="rId8"/>
    <sheet name="SO 204 - Levobřežní vyrov..." sheetId="9" r:id="rId9"/>
    <sheet name="SO 205 - Pobytové schody" sheetId="10" r:id="rId10"/>
    <sheet name="SO 206 - Objekty ochranný..." sheetId="11" r:id="rId11"/>
    <sheet name="SO 402 - NN přípojka pro ..." sheetId="12" r:id="rId12"/>
    <sheet name="SO 403 - NN přípojka pro ..." sheetId="13" r:id="rId13"/>
    <sheet name="SO 421 - SO421  Veřejné o..." sheetId="14" r:id="rId14"/>
    <sheet name="SO 422 - Veřejné osvětlen..." sheetId="15" r:id="rId15"/>
    <sheet name="SO 701 - Drobná architekt..." sheetId="16" r:id="rId16"/>
    <sheet name="SO 800 - Vegetační úpravy" sheetId="17" r:id="rId17"/>
    <sheet name="SO 810 - Závlahový systém" sheetId="18" r:id="rId18"/>
    <sheet name="VRN - Vedlejší rozpočtové..." sheetId="19" r:id="rId19"/>
  </sheets>
  <definedNames>
    <definedName name="_xlnm._FilterDatabase" localSheetId="1" hidden="1">'SO 101 - Komunikace a zpe...'!$C$131:$K$530</definedName>
    <definedName name="_xlnm._FilterDatabase" localSheetId="2" hidden="1">'SO 101s - Sanace zemní pl...'!$C$120:$K$146</definedName>
    <definedName name="_xlnm._FilterDatabase" localSheetId="3" hidden="1">'SO 102 - Komunikace a zpe...'!$C$132:$K$490</definedName>
    <definedName name="_xlnm._FilterDatabase" localSheetId="4" hidden="1">'SO 102s - Sanace zemní pl...'!$C$120:$K$146</definedName>
    <definedName name="_xlnm._FilterDatabase" localSheetId="5" hidden="1">'SO 201 - Lávka'!$C$123:$K$198</definedName>
    <definedName name="_xlnm._FilterDatabase" localSheetId="6" hidden="1">'SO 202 - Úprava pravobřež...'!$C$121:$K$156</definedName>
    <definedName name="_xlnm._FilterDatabase" localSheetId="7" hidden="1">'SO 203 - Úprava levobřežn...'!$C$121:$K$160</definedName>
    <definedName name="_xlnm._FilterDatabase" localSheetId="8" hidden="1">'SO 204 - Levobřežní vyrov...'!$C$121:$K$180</definedName>
    <definedName name="_xlnm._FilterDatabase" localSheetId="9" hidden="1">'SO 205 - Pobytové schody'!$C$120:$K$148</definedName>
    <definedName name="_xlnm._FilterDatabase" localSheetId="10" hidden="1">'SO 206 - Objekty ochranný...'!$C$122:$K$160</definedName>
    <definedName name="_xlnm._FilterDatabase" localSheetId="11" hidden="1">'SO 402 - NN přípojka pro ...'!$C$121:$K$169</definedName>
    <definedName name="_xlnm._FilterDatabase" localSheetId="12" hidden="1">'SO 403 - NN přípojka pro ...'!$C$122:$K$184</definedName>
    <definedName name="_xlnm._FilterDatabase" localSheetId="13" hidden="1">'SO 421 - SO421  Veřejné o...'!$C$121:$K$200</definedName>
    <definedName name="_xlnm._FilterDatabase" localSheetId="14" hidden="1">'SO 422 - Veřejné osvětlen...'!$C$122:$K$202</definedName>
    <definedName name="_xlnm._FilterDatabase" localSheetId="15" hidden="1">'SO 701 - Drobná architekt...'!$C$120:$K$214</definedName>
    <definedName name="_xlnm._FilterDatabase" localSheetId="16" hidden="1">'SO 800 - Vegetační úpravy'!$C$140:$K$634</definedName>
    <definedName name="_xlnm._FilterDatabase" localSheetId="17" hidden="1">'SO 810 - Závlahový systém'!$C$125:$K$220</definedName>
    <definedName name="_xlnm._FilterDatabase" localSheetId="18" hidden="1">'VRN - Vedlejší rozpočtové...'!$C$120:$K$142</definedName>
    <definedName name="_xlnm.Print_Titles" localSheetId="0">'Rekapitulace stavby'!$92:$92</definedName>
    <definedName name="_xlnm.Print_Titles" localSheetId="1">'SO 101 - Komunikace a zpe...'!$131:$131</definedName>
    <definedName name="_xlnm.Print_Titles" localSheetId="2">'SO 101s - Sanace zemní pl...'!$120:$120</definedName>
    <definedName name="_xlnm.Print_Titles" localSheetId="3">'SO 102 - Komunikace a zpe...'!$132:$132</definedName>
    <definedName name="_xlnm.Print_Titles" localSheetId="4">'SO 102s - Sanace zemní pl...'!$120:$120</definedName>
    <definedName name="_xlnm.Print_Titles" localSheetId="5">'SO 201 - Lávka'!$123:$123</definedName>
    <definedName name="_xlnm.Print_Titles" localSheetId="6">'SO 202 - Úprava pravobřež...'!$121:$121</definedName>
    <definedName name="_xlnm.Print_Titles" localSheetId="7">'SO 203 - Úprava levobřežn...'!$121:$121</definedName>
    <definedName name="_xlnm.Print_Titles" localSheetId="8">'SO 204 - Levobřežní vyrov...'!$121:$121</definedName>
    <definedName name="_xlnm.Print_Titles" localSheetId="9">'SO 205 - Pobytové schody'!$120:$120</definedName>
    <definedName name="_xlnm.Print_Titles" localSheetId="10">'SO 206 - Objekty ochranný...'!$122:$122</definedName>
    <definedName name="_xlnm.Print_Titles" localSheetId="11">'SO 402 - NN přípojka pro ...'!$121:$121</definedName>
    <definedName name="_xlnm.Print_Titles" localSheetId="12">'SO 403 - NN přípojka pro ...'!$122:$122</definedName>
    <definedName name="_xlnm.Print_Titles" localSheetId="13">'SO 421 - SO421  Veřejné o...'!$121:$121</definedName>
    <definedName name="_xlnm.Print_Titles" localSheetId="14">'SO 422 - Veřejné osvětlen...'!$122:$122</definedName>
    <definedName name="_xlnm.Print_Titles" localSheetId="15">'SO 701 - Drobná architekt...'!$120:$120</definedName>
    <definedName name="_xlnm.Print_Titles" localSheetId="16">'SO 800 - Vegetační úpravy'!$140:$140</definedName>
    <definedName name="_xlnm.Print_Titles" localSheetId="17">'SO 810 - Závlahový systém'!$125:$125</definedName>
    <definedName name="_xlnm.Print_Titles" localSheetId="18">'VRN - Vedlejší rozpočtové...'!$120:$120</definedName>
    <definedName name="_xlnm.Print_Area" localSheetId="0">'Rekapitulace stavby'!$D$4:$AO$76,'Rekapitulace stavby'!$C$82:$AQ$113</definedName>
    <definedName name="_xlnm.Print_Area" localSheetId="1">'SO 101 - Komunikace a zpe...'!$C$4:$J$39,'SO 101 - Komunikace a zpe...'!$C$50:$J$76,'SO 101 - Komunikace a zpe...'!$C$82:$J$113,'SO 101 - Komunikace a zpe...'!$C$119:$K$530</definedName>
    <definedName name="_xlnm.Print_Area" localSheetId="2">'SO 101s - Sanace zemní pl...'!$C$4:$J$39,'SO 101s - Sanace zemní pl...'!$C$50:$J$76,'SO 101s - Sanace zemní pl...'!$C$82:$J$102,'SO 101s - Sanace zemní pl...'!$C$108:$K$146</definedName>
    <definedName name="_xlnm.Print_Area" localSheetId="3">'SO 102 - Komunikace a zpe...'!$C$4:$J$39,'SO 102 - Komunikace a zpe...'!$C$50:$J$76,'SO 102 - Komunikace a zpe...'!$C$82:$J$114,'SO 102 - Komunikace a zpe...'!$C$120:$K$490</definedName>
    <definedName name="_xlnm.Print_Area" localSheetId="4">'SO 102s - Sanace zemní pl...'!$C$4:$J$39,'SO 102s - Sanace zemní pl...'!$C$50:$J$76,'SO 102s - Sanace zemní pl...'!$C$82:$J$102,'SO 102s - Sanace zemní pl...'!$C$108:$K$146</definedName>
    <definedName name="_xlnm.Print_Area" localSheetId="5">'SO 201 - Lávka'!$C$4:$J$39,'SO 201 - Lávka'!$C$50:$J$76,'SO 201 - Lávka'!$C$82:$J$105,'SO 201 - Lávka'!$C$111:$K$198</definedName>
    <definedName name="_xlnm.Print_Area" localSheetId="6">'SO 202 - Úprava pravobřež...'!$C$4:$J$39,'SO 202 - Úprava pravobřež...'!$C$50:$J$76,'SO 202 - Úprava pravobřež...'!$C$82:$J$103,'SO 202 - Úprava pravobřež...'!$C$109:$K$156</definedName>
    <definedName name="_xlnm.Print_Area" localSheetId="7">'SO 203 - Úprava levobřežn...'!$C$4:$J$39,'SO 203 - Úprava levobřežn...'!$C$50:$J$76,'SO 203 - Úprava levobřežn...'!$C$82:$J$103,'SO 203 - Úprava levobřežn...'!$C$109:$K$160</definedName>
    <definedName name="_xlnm.Print_Area" localSheetId="8">'SO 204 - Levobřežní vyrov...'!$C$4:$J$39,'SO 204 - Levobřežní vyrov...'!$C$50:$J$76,'SO 204 - Levobřežní vyrov...'!$C$82:$J$103,'SO 204 - Levobřežní vyrov...'!$C$109:$K$180</definedName>
    <definedName name="_xlnm.Print_Area" localSheetId="9">'SO 205 - Pobytové schody'!$C$4:$J$39,'SO 205 - Pobytové schody'!$C$50:$J$76,'SO 205 - Pobytové schody'!$C$82:$J$102,'SO 205 - Pobytové schody'!$C$108:$K$148</definedName>
    <definedName name="_xlnm.Print_Area" localSheetId="10">'SO 206 - Objekty ochranný...'!$C$4:$J$39,'SO 206 - Objekty ochranný...'!$C$50:$J$76,'SO 206 - Objekty ochranný...'!$C$82:$J$104,'SO 206 - Objekty ochranný...'!$C$110:$K$160</definedName>
    <definedName name="_xlnm.Print_Area" localSheetId="11">'SO 402 - NN přípojka pro ...'!$C$4:$J$39,'SO 402 - NN přípojka pro ...'!$C$50:$J$76,'SO 402 - NN přípojka pro ...'!$C$82:$J$103,'SO 402 - NN přípojka pro ...'!$C$109:$K$169</definedName>
    <definedName name="_xlnm.Print_Area" localSheetId="12">'SO 403 - NN přípojka pro ...'!$C$4:$J$39,'SO 403 - NN přípojka pro ...'!$C$50:$J$76,'SO 403 - NN přípojka pro ...'!$C$82:$J$104,'SO 403 - NN přípojka pro ...'!$C$110:$K$184</definedName>
    <definedName name="_xlnm.Print_Area" localSheetId="13">'SO 421 - SO421  Veřejné o...'!$C$4:$J$39,'SO 421 - SO421  Veřejné o...'!$C$50:$J$76,'SO 421 - SO421  Veřejné o...'!$C$82:$J$103,'SO 421 - SO421  Veřejné o...'!$C$109:$K$200</definedName>
    <definedName name="_xlnm.Print_Area" localSheetId="14">'SO 422 - Veřejné osvětlen...'!$C$4:$J$39,'SO 422 - Veřejné osvětlen...'!$C$50:$J$76,'SO 422 - Veřejné osvětlen...'!$C$82:$J$104,'SO 422 - Veřejné osvětlen...'!$C$110:$K$202</definedName>
    <definedName name="_xlnm.Print_Area" localSheetId="15">'SO 701 - Drobná architekt...'!$C$4:$J$39,'SO 701 - Drobná architekt...'!$C$50:$J$76,'SO 701 - Drobná architekt...'!$C$82:$J$102,'SO 701 - Drobná architekt...'!$C$108:$K$214</definedName>
    <definedName name="_xlnm.Print_Area" localSheetId="16">'SO 800 - Vegetační úpravy'!$C$4:$J$39,'SO 800 - Vegetační úpravy'!$C$50:$J$76,'SO 800 - Vegetační úpravy'!$C$82:$J$122,'SO 800 - Vegetační úpravy'!$C$128:$K$634</definedName>
    <definedName name="_xlnm.Print_Area" localSheetId="17">'SO 810 - Závlahový systém'!$C$4:$J$39,'SO 810 - Závlahový systém'!$C$50:$J$76,'SO 810 - Závlahový systém'!$C$82:$J$107,'SO 810 - Závlahový systém'!$C$113:$K$220</definedName>
    <definedName name="_xlnm.Print_Area" localSheetId="18">'VRN - Vedlejší rozpočtové...'!$C$4:$J$39,'VRN - Vedlejší rozpočtové...'!$C$50:$J$76,'VRN - Vedlejší rozpočtové...'!$C$82:$J$102,'VRN - Vedlejší rozpočtové...'!$C$108:$K$142</definedName>
  </definedNames>
  <calcPr calcId="191029"/>
</workbook>
</file>

<file path=xl/calcChain.xml><?xml version="1.0" encoding="utf-8"?>
<calcChain xmlns="http://schemas.openxmlformats.org/spreadsheetml/2006/main">
  <c r="J37" i="19" l="1"/>
  <c r="J36" i="19"/>
  <c r="AY112" i="1" s="1"/>
  <c r="J35" i="19"/>
  <c r="AX112" i="1"/>
  <c r="BI142" i="19"/>
  <c r="BH142" i="19"/>
  <c r="BG142" i="19"/>
  <c r="BF142" i="19"/>
  <c r="T142" i="19"/>
  <c r="R142" i="19"/>
  <c r="P142" i="19"/>
  <c r="BI141" i="19"/>
  <c r="BH141" i="19"/>
  <c r="BG141" i="19"/>
  <c r="BF141" i="19"/>
  <c r="T141" i="19"/>
  <c r="R141" i="19"/>
  <c r="P141" i="19"/>
  <c r="BI140" i="19"/>
  <c r="BH140" i="19"/>
  <c r="BG140" i="19"/>
  <c r="BF140" i="19"/>
  <c r="T140" i="19"/>
  <c r="R140" i="19"/>
  <c r="P140" i="19"/>
  <c r="BI138" i="19"/>
  <c r="BH138" i="19"/>
  <c r="BG138" i="19"/>
  <c r="BF138" i="19"/>
  <c r="T138" i="19"/>
  <c r="R138" i="19"/>
  <c r="P138" i="19"/>
  <c r="BI137" i="19"/>
  <c r="BH137" i="19"/>
  <c r="BG137" i="19"/>
  <c r="BF137" i="19"/>
  <c r="T137" i="19"/>
  <c r="R137" i="19"/>
  <c r="P137" i="19"/>
  <c r="BI135" i="19"/>
  <c r="BH135" i="19"/>
  <c r="BG135" i="19"/>
  <c r="BF135" i="19"/>
  <c r="T135" i="19"/>
  <c r="R135" i="19"/>
  <c r="P135" i="19"/>
  <c r="BI134" i="19"/>
  <c r="BH134" i="19"/>
  <c r="BG134" i="19"/>
  <c r="BF134" i="19"/>
  <c r="T134" i="19"/>
  <c r="R134" i="19"/>
  <c r="P134" i="19"/>
  <c r="BI133" i="19"/>
  <c r="BH133" i="19"/>
  <c r="BG133" i="19"/>
  <c r="BF133" i="19"/>
  <c r="T133" i="19"/>
  <c r="R133" i="19"/>
  <c r="P133" i="19"/>
  <c r="BI132" i="19"/>
  <c r="BH132" i="19"/>
  <c r="BG132" i="19"/>
  <c r="BF132" i="19"/>
  <c r="T132" i="19"/>
  <c r="R132" i="19"/>
  <c r="P132" i="19"/>
  <c r="BI131" i="19"/>
  <c r="BH131" i="19"/>
  <c r="BG131" i="19"/>
  <c r="BF131" i="19"/>
  <c r="T131" i="19"/>
  <c r="R131" i="19"/>
  <c r="P131" i="19"/>
  <c r="BI130" i="19"/>
  <c r="BH130" i="19"/>
  <c r="BG130" i="19"/>
  <c r="BF130" i="19"/>
  <c r="T130" i="19"/>
  <c r="R130" i="19"/>
  <c r="P130" i="19"/>
  <c r="BI129" i="19"/>
  <c r="BH129" i="19"/>
  <c r="BG129" i="19"/>
  <c r="BF129" i="19"/>
  <c r="T129" i="19"/>
  <c r="R129" i="19"/>
  <c r="P129" i="19"/>
  <c r="BI127" i="19"/>
  <c r="BH127" i="19"/>
  <c r="BG127" i="19"/>
  <c r="BF127" i="19"/>
  <c r="T127" i="19"/>
  <c r="R127" i="19"/>
  <c r="P127" i="19"/>
  <c r="BI126" i="19"/>
  <c r="BH126" i="19"/>
  <c r="BG126" i="19"/>
  <c r="BF126" i="19"/>
  <c r="T126" i="19"/>
  <c r="R126" i="19"/>
  <c r="P126" i="19"/>
  <c r="BI125" i="19"/>
  <c r="BH125" i="19"/>
  <c r="BG125" i="19"/>
  <c r="BF125" i="19"/>
  <c r="T125" i="19"/>
  <c r="R125" i="19"/>
  <c r="P125" i="19"/>
  <c r="BI124" i="19"/>
  <c r="BH124" i="19"/>
  <c r="BG124" i="19"/>
  <c r="BF124" i="19"/>
  <c r="T124" i="19"/>
  <c r="R124" i="19"/>
  <c r="P124" i="19"/>
  <c r="F115" i="19"/>
  <c r="E113" i="19"/>
  <c r="F89" i="19"/>
  <c r="E87" i="19"/>
  <c r="J24" i="19"/>
  <c r="E24" i="19"/>
  <c r="J118" i="19"/>
  <c r="J23" i="19"/>
  <c r="J21" i="19"/>
  <c r="E21" i="19"/>
  <c r="J117" i="19"/>
  <c r="J20" i="19"/>
  <c r="J18" i="19"/>
  <c r="E18" i="19"/>
  <c r="F92" i="19"/>
  <c r="J17" i="19"/>
  <c r="J15" i="19"/>
  <c r="E15" i="19"/>
  <c r="F117" i="19"/>
  <c r="J14" i="19"/>
  <c r="J12" i="19"/>
  <c r="J89" i="19"/>
  <c r="E7" i="19"/>
  <c r="E85" i="19" s="1"/>
  <c r="J37" i="18"/>
  <c r="J36" i="18"/>
  <c r="AY111" i="1"/>
  <c r="J35" i="18"/>
  <c r="AX111" i="1"/>
  <c r="BI220" i="18"/>
  <c r="BH220" i="18"/>
  <c r="BG220" i="18"/>
  <c r="BF220" i="18"/>
  <c r="T220" i="18"/>
  <c r="R220" i="18"/>
  <c r="P220" i="18"/>
  <c r="BI219" i="18"/>
  <c r="BH219" i="18"/>
  <c r="BG219" i="18"/>
  <c r="BF219" i="18"/>
  <c r="T219" i="18"/>
  <c r="R219" i="18"/>
  <c r="P219" i="18"/>
  <c r="BI218" i="18"/>
  <c r="BH218" i="18"/>
  <c r="BG218" i="18"/>
  <c r="BF218" i="18"/>
  <c r="T218" i="18"/>
  <c r="R218" i="18"/>
  <c r="P218" i="18"/>
  <c r="BI217" i="18"/>
  <c r="BH217" i="18"/>
  <c r="BG217" i="18"/>
  <c r="BF217" i="18"/>
  <c r="T217" i="18"/>
  <c r="R217" i="18"/>
  <c r="P217" i="18"/>
  <c r="BI214" i="18"/>
  <c r="BH214" i="18"/>
  <c r="BG214" i="18"/>
  <c r="BF214" i="18"/>
  <c r="T214" i="18"/>
  <c r="R214" i="18"/>
  <c r="P214" i="18"/>
  <c r="BI212" i="18"/>
  <c r="BH212" i="18"/>
  <c r="BG212" i="18"/>
  <c r="BF212" i="18"/>
  <c r="T212" i="18"/>
  <c r="R212" i="18"/>
  <c r="P212" i="18"/>
  <c r="BI210" i="18"/>
  <c r="BH210" i="18"/>
  <c r="BG210" i="18"/>
  <c r="BF210" i="18"/>
  <c r="T210" i="18"/>
  <c r="R210" i="18"/>
  <c r="P210" i="18"/>
  <c r="BI209" i="18"/>
  <c r="BH209" i="18"/>
  <c r="BG209" i="18"/>
  <c r="BF209" i="18"/>
  <c r="T209" i="18"/>
  <c r="R209" i="18"/>
  <c r="P209" i="18"/>
  <c r="BI208" i="18"/>
  <c r="BH208" i="18"/>
  <c r="BG208" i="18"/>
  <c r="BF208" i="18"/>
  <c r="T208" i="18"/>
  <c r="R208" i="18"/>
  <c r="P208" i="18"/>
  <c r="BI207" i="18"/>
  <c r="BH207" i="18"/>
  <c r="BG207" i="18"/>
  <c r="BF207" i="18"/>
  <c r="T207" i="18"/>
  <c r="R207" i="18"/>
  <c r="P207" i="18"/>
  <c r="BI206" i="18"/>
  <c r="BH206" i="18"/>
  <c r="BG206" i="18"/>
  <c r="BF206" i="18"/>
  <c r="T206" i="18"/>
  <c r="R206" i="18"/>
  <c r="P206" i="18"/>
  <c r="BI205" i="18"/>
  <c r="BH205" i="18"/>
  <c r="BG205" i="18"/>
  <c r="BF205" i="18"/>
  <c r="T205" i="18"/>
  <c r="R205" i="18"/>
  <c r="P205" i="18"/>
  <c r="BI204" i="18"/>
  <c r="BH204" i="18"/>
  <c r="BG204" i="18"/>
  <c r="BF204" i="18"/>
  <c r="T204" i="18"/>
  <c r="R204" i="18"/>
  <c r="P204" i="18"/>
  <c r="BI203" i="18"/>
  <c r="BH203" i="18"/>
  <c r="BG203" i="18"/>
  <c r="BF203" i="18"/>
  <c r="T203" i="18"/>
  <c r="R203" i="18"/>
  <c r="P203" i="18"/>
  <c r="BI202" i="18"/>
  <c r="BH202" i="18"/>
  <c r="BG202" i="18"/>
  <c r="BF202" i="18"/>
  <c r="T202" i="18"/>
  <c r="R202" i="18"/>
  <c r="P202" i="18"/>
  <c r="BI201" i="18"/>
  <c r="BH201" i="18"/>
  <c r="BG201" i="18"/>
  <c r="BF201" i="18"/>
  <c r="T201" i="18"/>
  <c r="R201" i="18"/>
  <c r="P201" i="18"/>
  <c r="BI199" i="18"/>
  <c r="BH199" i="18"/>
  <c r="BG199" i="18"/>
  <c r="BF199" i="18"/>
  <c r="T199" i="18"/>
  <c r="R199" i="18"/>
  <c r="P199" i="18"/>
  <c r="BI198" i="18"/>
  <c r="BH198" i="18"/>
  <c r="BG198" i="18"/>
  <c r="BF198" i="18"/>
  <c r="T198" i="18"/>
  <c r="R198" i="18"/>
  <c r="P198" i="18"/>
  <c r="BI197" i="18"/>
  <c r="BH197" i="18"/>
  <c r="BG197" i="18"/>
  <c r="BF197" i="18"/>
  <c r="T197" i="18"/>
  <c r="R197" i="18"/>
  <c r="P197" i="18"/>
  <c r="BI195" i="18"/>
  <c r="BH195" i="18"/>
  <c r="BG195" i="18"/>
  <c r="BF195" i="18"/>
  <c r="T195" i="18"/>
  <c r="R195" i="18"/>
  <c r="P195" i="18"/>
  <c r="BI193" i="18"/>
  <c r="BH193" i="18"/>
  <c r="BG193" i="18"/>
  <c r="BF193" i="18"/>
  <c r="T193" i="18"/>
  <c r="R193" i="18"/>
  <c r="P193" i="18"/>
  <c r="BI191" i="18"/>
  <c r="BH191" i="18"/>
  <c r="BG191" i="18"/>
  <c r="BF191" i="18"/>
  <c r="T191" i="18"/>
  <c r="R191" i="18"/>
  <c r="P191" i="18"/>
  <c r="BI189" i="18"/>
  <c r="BH189" i="18"/>
  <c r="BG189" i="18"/>
  <c r="BF189" i="18"/>
  <c r="T189" i="18"/>
  <c r="R189" i="18"/>
  <c r="P189" i="18"/>
  <c r="BI188" i="18"/>
  <c r="BH188" i="18"/>
  <c r="BG188" i="18"/>
  <c r="BF188" i="18"/>
  <c r="T188" i="18"/>
  <c r="R188" i="18"/>
  <c r="P188" i="18"/>
  <c r="BI186" i="18"/>
  <c r="BH186" i="18"/>
  <c r="BG186" i="18"/>
  <c r="BF186" i="18"/>
  <c r="T186" i="18"/>
  <c r="R186" i="18"/>
  <c r="P186" i="18"/>
  <c r="BI185" i="18"/>
  <c r="BH185" i="18"/>
  <c r="BG185" i="18"/>
  <c r="BF185" i="18"/>
  <c r="T185" i="18"/>
  <c r="R185" i="18"/>
  <c r="P185" i="18"/>
  <c r="BI184" i="18"/>
  <c r="BH184" i="18"/>
  <c r="BG184" i="18"/>
  <c r="BF184" i="18"/>
  <c r="T184" i="18"/>
  <c r="R184" i="18"/>
  <c r="P184" i="18"/>
  <c r="BI183" i="18"/>
  <c r="BH183" i="18"/>
  <c r="BG183" i="18"/>
  <c r="BF183" i="18"/>
  <c r="T183" i="18"/>
  <c r="R183" i="18"/>
  <c r="P183" i="18"/>
  <c r="BI181" i="18"/>
  <c r="BH181" i="18"/>
  <c r="BG181" i="18"/>
  <c r="BF181" i="18"/>
  <c r="T181" i="18"/>
  <c r="R181" i="18"/>
  <c r="P181" i="18"/>
  <c r="BI179" i="18"/>
  <c r="BH179" i="18"/>
  <c r="BG179" i="18"/>
  <c r="BF179" i="18"/>
  <c r="T179" i="18"/>
  <c r="R179" i="18"/>
  <c r="P179" i="18"/>
  <c r="BI177" i="18"/>
  <c r="BH177" i="18"/>
  <c r="BG177" i="18"/>
  <c r="BF177" i="18"/>
  <c r="T177" i="18"/>
  <c r="R177" i="18"/>
  <c r="P177" i="18"/>
  <c r="BI176" i="18"/>
  <c r="BH176" i="18"/>
  <c r="BG176" i="18"/>
  <c r="BF176" i="18"/>
  <c r="T176" i="18"/>
  <c r="R176" i="18"/>
  <c r="P176" i="18"/>
  <c r="BI174" i="18"/>
  <c r="BH174" i="18"/>
  <c r="BG174" i="18"/>
  <c r="BF174" i="18"/>
  <c r="T174" i="18"/>
  <c r="R174" i="18"/>
  <c r="P174" i="18"/>
  <c r="BI173" i="18"/>
  <c r="BH173" i="18"/>
  <c r="BG173" i="18"/>
  <c r="BF173" i="18"/>
  <c r="T173" i="18"/>
  <c r="R173" i="18"/>
  <c r="P173" i="18"/>
  <c r="BI172" i="18"/>
  <c r="BH172" i="18"/>
  <c r="BG172" i="18"/>
  <c r="BF172" i="18"/>
  <c r="T172" i="18"/>
  <c r="R172" i="18"/>
  <c r="P172" i="18"/>
  <c r="BI170" i="18"/>
  <c r="BH170" i="18"/>
  <c r="BG170" i="18"/>
  <c r="BF170" i="18"/>
  <c r="T170" i="18"/>
  <c r="R170" i="18"/>
  <c r="P170" i="18"/>
  <c r="BI167" i="18"/>
  <c r="BH167" i="18"/>
  <c r="BG167" i="18"/>
  <c r="BF167" i="18"/>
  <c r="T167" i="18"/>
  <c r="R167" i="18"/>
  <c r="P167" i="18"/>
  <c r="BI165" i="18"/>
  <c r="BH165" i="18"/>
  <c r="BG165" i="18"/>
  <c r="BF165" i="18"/>
  <c r="T165" i="18"/>
  <c r="R165" i="18"/>
  <c r="P165" i="18"/>
  <c r="BI164" i="18"/>
  <c r="BH164" i="18"/>
  <c r="BG164" i="18"/>
  <c r="BF164" i="18"/>
  <c r="T164" i="18"/>
  <c r="R164" i="18"/>
  <c r="P164" i="18"/>
  <c r="BI163" i="18"/>
  <c r="BH163" i="18"/>
  <c r="BG163" i="18"/>
  <c r="BF163" i="18"/>
  <c r="T163" i="18"/>
  <c r="R163" i="18"/>
  <c r="P163" i="18"/>
  <c r="BI162" i="18"/>
  <c r="BH162" i="18"/>
  <c r="BG162" i="18"/>
  <c r="BF162" i="18"/>
  <c r="T162" i="18"/>
  <c r="R162" i="18"/>
  <c r="P162" i="18"/>
  <c r="BI161" i="18"/>
  <c r="BH161" i="18"/>
  <c r="BG161" i="18"/>
  <c r="BF161" i="18"/>
  <c r="T161" i="18"/>
  <c r="R161" i="18"/>
  <c r="P161" i="18"/>
  <c r="BI159" i="18"/>
  <c r="BH159" i="18"/>
  <c r="BG159" i="18"/>
  <c r="BF159" i="18"/>
  <c r="T159" i="18"/>
  <c r="R159" i="18"/>
  <c r="P159" i="18"/>
  <c r="BI158" i="18"/>
  <c r="BH158" i="18"/>
  <c r="BG158" i="18"/>
  <c r="BF158" i="18"/>
  <c r="T158" i="18"/>
  <c r="R158" i="18"/>
  <c r="P158" i="18"/>
  <c r="BI156" i="18"/>
  <c r="BH156" i="18"/>
  <c r="BG156" i="18"/>
  <c r="BF156" i="18"/>
  <c r="T156" i="18"/>
  <c r="R156" i="18"/>
  <c r="P156" i="18"/>
  <c r="BI154" i="18"/>
  <c r="BH154" i="18"/>
  <c r="BG154" i="18"/>
  <c r="BF154" i="18"/>
  <c r="T154" i="18"/>
  <c r="R154" i="18"/>
  <c r="P154" i="18"/>
  <c r="BI153" i="18"/>
  <c r="BH153" i="18"/>
  <c r="BG153" i="18"/>
  <c r="BF153" i="18"/>
  <c r="T153" i="18"/>
  <c r="R153" i="18"/>
  <c r="P153" i="18"/>
  <c r="BI151" i="18"/>
  <c r="BH151" i="18"/>
  <c r="BG151" i="18"/>
  <c r="BF151" i="18"/>
  <c r="T151" i="18"/>
  <c r="R151" i="18"/>
  <c r="P151" i="18"/>
  <c r="BI149" i="18"/>
  <c r="BH149" i="18"/>
  <c r="BG149" i="18"/>
  <c r="BF149" i="18"/>
  <c r="T149" i="18"/>
  <c r="R149" i="18"/>
  <c r="P149" i="18"/>
  <c r="BI148" i="18"/>
  <c r="BH148" i="18"/>
  <c r="BG148" i="18"/>
  <c r="BF148" i="18"/>
  <c r="T148" i="18"/>
  <c r="R148" i="18"/>
  <c r="P148" i="18"/>
  <c r="BI147" i="18"/>
  <c r="BH147" i="18"/>
  <c r="BG147" i="18"/>
  <c r="BF147" i="18"/>
  <c r="T147" i="18"/>
  <c r="R147" i="18"/>
  <c r="P147" i="18"/>
  <c r="BI146" i="18"/>
  <c r="BH146" i="18"/>
  <c r="BG146" i="18"/>
  <c r="BF146" i="18"/>
  <c r="T146" i="18"/>
  <c r="R146" i="18"/>
  <c r="P146" i="18"/>
  <c r="BI145" i="18"/>
  <c r="BH145" i="18"/>
  <c r="BG145" i="18"/>
  <c r="BF145" i="18"/>
  <c r="T145" i="18"/>
  <c r="R145" i="18"/>
  <c r="P145" i="18"/>
  <c r="BI144" i="18"/>
  <c r="BH144" i="18"/>
  <c r="BG144" i="18"/>
  <c r="BF144" i="18"/>
  <c r="T144" i="18"/>
  <c r="R144" i="18"/>
  <c r="P144" i="18"/>
  <c r="BI143" i="18"/>
  <c r="BH143" i="18"/>
  <c r="BG143" i="18"/>
  <c r="BF143" i="18"/>
  <c r="T143" i="18"/>
  <c r="R143" i="18"/>
  <c r="P143" i="18"/>
  <c r="BI142" i="18"/>
  <c r="BH142" i="18"/>
  <c r="BG142" i="18"/>
  <c r="BF142" i="18"/>
  <c r="T142" i="18"/>
  <c r="R142" i="18"/>
  <c r="P142" i="18"/>
  <c r="BI141" i="18"/>
  <c r="BH141" i="18"/>
  <c r="BG141" i="18"/>
  <c r="BF141" i="18"/>
  <c r="T141" i="18"/>
  <c r="R141" i="18"/>
  <c r="P141" i="18"/>
  <c r="BI140" i="18"/>
  <c r="BH140" i="18"/>
  <c r="BG140" i="18"/>
  <c r="BF140" i="18"/>
  <c r="T140" i="18"/>
  <c r="R140" i="18"/>
  <c r="P140" i="18"/>
  <c r="BI139" i="18"/>
  <c r="BH139" i="18"/>
  <c r="BG139" i="18"/>
  <c r="BF139" i="18"/>
  <c r="T139" i="18"/>
  <c r="R139" i="18"/>
  <c r="P139" i="18"/>
  <c r="BI137" i="18"/>
  <c r="BH137" i="18"/>
  <c r="BG137" i="18"/>
  <c r="BF137" i="18"/>
  <c r="T137" i="18"/>
  <c r="R137" i="18"/>
  <c r="P137" i="18"/>
  <c r="BI134" i="18"/>
  <c r="BH134" i="18"/>
  <c r="BG134" i="18"/>
  <c r="BF134" i="18"/>
  <c r="T134" i="18"/>
  <c r="R134" i="18"/>
  <c r="P134" i="18"/>
  <c r="BI131" i="18"/>
  <c r="BH131" i="18"/>
  <c r="BG131" i="18"/>
  <c r="BF131" i="18"/>
  <c r="T131" i="18"/>
  <c r="R131" i="18"/>
  <c r="P131" i="18"/>
  <c r="BI130" i="18"/>
  <c r="BH130" i="18"/>
  <c r="BG130" i="18"/>
  <c r="BF130" i="18"/>
  <c r="T130" i="18"/>
  <c r="R130" i="18"/>
  <c r="P130" i="18"/>
  <c r="BI129" i="18"/>
  <c r="BH129" i="18"/>
  <c r="BG129" i="18"/>
  <c r="BF129" i="18"/>
  <c r="T129" i="18"/>
  <c r="R129" i="18"/>
  <c r="P129" i="18"/>
  <c r="F120" i="18"/>
  <c r="E118" i="18"/>
  <c r="F89" i="18"/>
  <c r="E87" i="18"/>
  <c r="J24" i="18"/>
  <c r="E24" i="18"/>
  <c r="J123" i="18" s="1"/>
  <c r="J23" i="18"/>
  <c r="J21" i="18"/>
  <c r="E21" i="18"/>
  <c r="J91" i="18"/>
  <c r="J20" i="18"/>
  <c r="J18" i="18"/>
  <c r="E18" i="18"/>
  <c r="F123" i="18" s="1"/>
  <c r="J17" i="18"/>
  <c r="J15" i="18"/>
  <c r="E15" i="18"/>
  <c r="F91" i="18" s="1"/>
  <c r="J14" i="18"/>
  <c r="J12" i="18"/>
  <c r="J89" i="18"/>
  <c r="E7" i="18"/>
  <c r="E116" i="18" s="1"/>
  <c r="J37" i="17"/>
  <c r="J36" i="17"/>
  <c r="AY110" i="1" s="1"/>
  <c r="J35" i="17"/>
  <c r="AX110" i="1" s="1"/>
  <c r="BI634" i="17"/>
  <c r="BH634" i="17"/>
  <c r="BG634" i="17"/>
  <c r="BF634" i="17"/>
  <c r="T634" i="17"/>
  <c r="T633" i="17"/>
  <c r="R634" i="17"/>
  <c r="R633" i="17"/>
  <c r="P634" i="17"/>
  <c r="P633" i="17" s="1"/>
  <c r="BI631" i="17"/>
  <c r="BH631" i="17"/>
  <c r="BG631" i="17"/>
  <c r="BF631" i="17"/>
  <c r="T631" i="17"/>
  <c r="R631" i="17"/>
  <c r="P631" i="17"/>
  <c r="BI629" i="17"/>
  <c r="BH629" i="17"/>
  <c r="BG629" i="17"/>
  <c r="BF629" i="17"/>
  <c r="T629" i="17"/>
  <c r="R629" i="17"/>
  <c r="P629" i="17"/>
  <c r="BI624" i="17"/>
  <c r="BH624" i="17"/>
  <c r="BG624" i="17"/>
  <c r="BF624" i="17"/>
  <c r="T624" i="17"/>
  <c r="R624" i="17"/>
  <c r="P624" i="17"/>
  <c r="BI623" i="17"/>
  <c r="BH623" i="17"/>
  <c r="BG623" i="17"/>
  <c r="BF623" i="17"/>
  <c r="T623" i="17"/>
  <c r="R623" i="17"/>
  <c r="P623" i="17"/>
  <c r="BI621" i="17"/>
  <c r="BH621" i="17"/>
  <c r="BG621" i="17"/>
  <c r="BF621" i="17"/>
  <c r="T621" i="17"/>
  <c r="R621" i="17"/>
  <c r="P621" i="17"/>
  <c r="BI619" i="17"/>
  <c r="BH619" i="17"/>
  <c r="BG619" i="17"/>
  <c r="BF619" i="17"/>
  <c r="T619" i="17"/>
  <c r="R619" i="17"/>
  <c r="P619" i="17"/>
  <c r="BI618" i="17"/>
  <c r="BH618" i="17"/>
  <c r="BG618" i="17"/>
  <c r="BF618" i="17"/>
  <c r="T618" i="17"/>
  <c r="R618" i="17"/>
  <c r="P618" i="17"/>
  <c r="BI616" i="17"/>
  <c r="BH616" i="17"/>
  <c r="BG616" i="17"/>
  <c r="BF616" i="17"/>
  <c r="T616" i="17"/>
  <c r="R616" i="17"/>
  <c r="P616" i="17"/>
  <c r="BI612" i="17"/>
  <c r="BH612" i="17"/>
  <c r="BG612" i="17"/>
  <c r="BF612" i="17"/>
  <c r="T612" i="17"/>
  <c r="R612" i="17"/>
  <c r="P612" i="17"/>
  <c r="BI608" i="17"/>
  <c r="BH608" i="17"/>
  <c r="BG608" i="17"/>
  <c r="BF608" i="17"/>
  <c r="T608" i="17"/>
  <c r="R608" i="17"/>
  <c r="P608" i="17"/>
  <c r="BI607" i="17"/>
  <c r="BH607" i="17"/>
  <c r="BG607" i="17"/>
  <c r="BF607" i="17"/>
  <c r="T607" i="17"/>
  <c r="R607" i="17"/>
  <c r="P607" i="17"/>
  <c r="BI604" i="17"/>
  <c r="BH604" i="17"/>
  <c r="BG604" i="17"/>
  <c r="BF604" i="17"/>
  <c r="T604" i="17"/>
  <c r="R604" i="17"/>
  <c r="P604" i="17"/>
  <c r="BI600" i="17"/>
  <c r="BH600" i="17"/>
  <c r="BG600" i="17"/>
  <c r="BF600" i="17"/>
  <c r="T600" i="17"/>
  <c r="R600" i="17"/>
  <c r="P600" i="17"/>
  <c r="BI599" i="17"/>
  <c r="BH599" i="17"/>
  <c r="BG599" i="17"/>
  <c r="BF599" i="17"/>
  <c r="T599" i="17"/>
  <c r="R599" i="17"/>
  <c r="P599" i="17"/>
  <c r="BI597" i="17"/>
  <c r="BH597" i="17"/>
  <c r="BG597" i="17"/>
  <c r="BF597" i="17"/>
  <c r="T597" i="17"/>
  <c r="R597" i="17"/>
  <c r="P597" i="17"/>
  <c r="BI594" i="17"/>
  <c r="BH594" i="17"/>
  <c r="BG594" i="17"/>
  <c r="BF594" i="17"/>
  <c r="T594" i="17"/>
  <c r="R594" i="17"/>
  <c r="P594" i="17"/>
  <c r="BI590" i="17"/>
  <c r="BH590" i="17"/>
  <c r="BG590" i="17"/>
  <c r="BF590" i="17"/>
  <c r="T590" i="17"/>
  <c r="R590" i="17"/>
  <c r="P590" i="17"/>
  <c r="BI588" i="17"/>
  <c r="BH588" i="17"/>
  <c r="BG588" i="17"/>
  <c r="BF588" i="17"/>
  <c r="T588" i="17"/>
  <c r="R588" i="17"/>
  <c r="P588" i="17"/>
  <c r="BI587" i="17"/>
  <c r="BH587" i="17"/>
  <c r="BG587" i="17"/>
  <c r="BF587" i="17"/>
  <c r="T587" i="17"/>
  <c r="R587" i="17"/>
  <c r="P587" i="17"/>
  <c r="BI583" i="17"/>
  <c r="BH583" i="17"/>
  <c r="BG583" i="17"/>
  <c r="BF583" i="17"/>
  <c r="T583" i="17"/>
  <c r="R583" i="17"/>
  <c r="P583" i="17"/>
  <c r="BI582" i="17"/>
  <c r="BH582" i="17"/>
  <c r="BG582" i="17"/>
  <c r="BF582" i="17"/>
  <c r="T582" i="17"/>
  <c r="R582" i="17"/>
  <c r="P582" i="17"/>
  <c r="BI581" i="17"/>
  <c r="BH581" i="17"/>
  <c r="BG581" i="17"/>
  <c r="BF581" i="17"/>
  <c r="T581" i="17"/>
  <c r="R581" i="17"/>
  <c r="P581" i="17"/>
  <c r="BI580" i="17"/>
  <c r="BH580" i="17"/>
  <c r="BG580" i="17"/>
  <c r="BF580" i="17"/>
  <c r="T580" i="17"/>
  <c r="R580" i="17"/>
  <c r="P580" i="17"/>
  <c r="BI579" i="17"/>
  <c r="BH579" i="17"/>
  <c r="BG579" i="17"/>
  <c r="BF579" i="17"/>
  <c r="T579" i="17"/>
  <c r="R579" i="17"/>
  <c r="P579" i="17"/>
  <c r="BI578" i="17"/>
  <c r="BH578" i="17"/>
  <c r="BG578" i="17"/>
  <c r="BF578" i="17"/>
  <c r="T578" i="17"/>
  <c r="R578" i="17"/>
  <c r="P578" i="17"/>
  <c r="BI577" i="17"/>
  <c r="BH577" i="17"/>
  <c r="BG577" i="17"/>
  <c r="BF577" i="17"/>
  <c r="T577" i="17"/>
  <c r="R577" i="17"/>
  <c r="P577" i="17"/>
  <c r="BI576" i="17"/>
  <c r="BH576" i="17"/>
  <c r="BG576" i="17"/>
  <c r="BF576" i="17"/>
  <c r="T576" i="17"/>
  <c r="R576" i="17"/>
  <c r="P576" i="17"/>
  <c r="BI575" i="17"/>
  <c r="BH575" i="17"/>
  <c r="BG575" i="17"/>
  <c r="BF575" i="17"/>
  <c r="T575" i="17"/>
  <c r="R575" i="17"/>
  <c r="P575" i="17"/>
  <c r="BI574" i="17"/>
  <c r="BH574" i="17"/>
  <c r="BG574" i="17"/>
  <c r="BF574" i="17"/>
  <c r="T574" i="17"/>
  <c r="R574" i="17"/>
  <c r="P574" i="17"/>
  <c r="BI573" i="17"/>
  <c r="BH573" i="17"/>
  <c r="BG573" i="17"/>
  <c r="BF573" i="17"/>
  <c r="T573" i="17"/>
  <c r="R573" i="17"/>
  <c r="P573" i="17"/>
  <c r="BI572" i="17"/>
  <c r="BH572" i="17"/>
  <c r="BG572" i="17"/>
  <c r="BF572" i="17"/>
  <c r="T572" i="17"/>
  <c r="R572" i="17"/>
  <c r="P572" i="17"/>
  <c r="BI571" i="17"/>
  <c r="BH571" i="17"/>
  <c r="BG571" i="17"/>
  <c r="BF571" i="17"/>
  <c r="T571" i="17"/>
  <c r="R571" i="17"/>
  <c r="P571" i="17"/>
  <c r="BI569" i="17"/>
  <c r="BH569" i="17"/>
  <c r="BG569" i="17"/>
  <c r="BF569" i="17"/>
  <c r="T569" i="17"/>
  <c r="R569" i="17"/>
  <c r="P569" i="17"/>
  <c r="BI568" i="17"/>
  <c r="BH568" i="17"/>
  <c r="BG568" i="17"/>
  <c r="BF568" i="17"/>
  <c r="T568" i="17"/>
  <c r="R568" i="17"/>
  <c r="P568" i="17"/>
  <c r="BI567" i="17"/>
  <c r="BH567" i="17"/>
  <c r="BG567" i="17"/>
  <c r="BF567" i="17"/>
  <c r="T567" i="17"/>
  <c r="R567" i="17"/>
  <c r="P567" i="17"/>
  <c r="BI566" i="17"/>
  <c r="BH566" i="17"/>
  <c r="BG566" i="17"/>
  <c r="BF566" i="17"/>
  <c r="T566" i="17"/>
  <c r="R566" i="17"/>
  <c r="P566" i="17"/>
  <c r="BI565" i="17"/>
  <c r="BH565" i="17"/>
  <c r="BG565" i="17"/>
  <c r="BF565" i="17"/>
  <c r="T565" i="17"/>
  <c r="R565" i="17"/>
  <c r="P565" i="17"/>
  <c r="BI564" i="17"/>
  <c r="BH564" i="17"/>
  <c r="BG564" i="17"/>
  <c r="BF564" i="17"/>
  <c r="T564" i="17"/>
  <c r="R564" i="17"/>
  <c r="P564" i="17"/>
  <c r="BI563" i="17"/>
  <c r="BH563" i="17"/>
  <c r="BG563" i="17"/>
  <c r="BF563" i="17"/>
  <c r="T563" i="17"/>
  <c r="R563" i="17"/>
  <c r="P563" i="17"/>
  <c r="BI562" i="17"/>
  <c r="BH562" i="17"/>
  <c r="BG562" i="17"/>
  <c r="BF562" i="17"/>
  <c r="T562" i="17"/>
  <c r="R562" i="17"/>
  <c r="P562" i="17"/>
  <c r="BI561" i="17"/>
  <c r="BH561" i="17"/>
  <c r="BG561" i="17"/>
  <c r="BF561" i="17"/>
  <c r="T561" i="17"/>
  <c r="R561" i="17"/>
  <c r="P561" i="17"/>
  <c r="BI560" i="17"/>
  <c r="BH560" i="17"/>
  <c r="BG560" i="17"/>
  <c r="BF560" i="17"/>
  <c r="T560" i="17"/>
  <c r="R560" i="17"/>
  <c r="P560" i="17"/>
  <c r="BI559" i="17"/>
  <c r="BH559" i="17"/>
  <c r="BG559" i="17"/>
  <c r="BF559" i="17"/>
  <c r="T559" i="17"/>
  <c r="R559" i="17"/>
  <c r="P559" i="17"/>
  <c r="BI558" i="17"/>
  <c r="BH558" i="17"/>
  <c r="BG558" i="17"/>
  <c r="BF558" i="17"/>
  <c r="T558" i="17"/>
  <c r="R558" i="17"/>
  <c r="P558" i="17"/>
  <c r="BI557" i="17"/>
  <c r="BH557" i="17"/>
  <c r="BG557" i="17"/>
  <c r="BF557" i="17"/>
  <c r="T557" i="17"/>
  <c r="R557" i="17"/>
  <c r="P557" i="17"/>
  <c r="BI556" i="17"/>
  <c r="BH556" i="17"/>
  <c r="BG556" i="17"/>
  <c r="BF556" i="17"/>
  <c r="T556" i="17"/>
  <c r="R556" i="17"/>
  <c r="P556" i="17"/>
  <c r="BI555" i="17"/>
  <c r="BH555" i="17"/>
  <c r="BG555" i="17"/>
  <c r="BF555" i="17"/>
  <c r="T555" i="17"/>
  <c r="R555" i="17"/>
  <c r="P555" i="17"/>
  <c r="BI554" i="17"/>
  <c r="BH554" i="17"/>
  <c r="BG554" i="17"/>
  <c r="BF554" i="17"/>
  <c r="T554" i="17"/>
  <c r="R554" i="17"/>
  <c r="P554" i="17"/>
  <c r="BI553" i="17"/>
  <c r="BH553" i="17"/>
  <c r="BG553" i="17"/>
  <c r="BF553" i="17"/>
  <c r="T553" i="17"/>
  <c r="R553" i="17"/>
  <c r="P553" i="17"/>
  <c r="BI552" i="17"/>
  <c r="BH552" i="17"/>
  <c r="BG552" i="17"/>
  <c r="BF552" i="17"/>
  <c r="T552" i="17"/>
  <c r="R552" i="17"/>
  <c r="P552" i="17"/>
  <c r="BI551" i="17"/>
  <c r="BH551" i="17"/>
  <c r="BG551" i="17"/>
  <c r="BF551" i="17"/>
  <c r="T551" i="17"/>
  <c r="R551" i="17"/>
  <c r="P551" i="17"/>
  <c r="BI550" i="17"/>
  <c r="BH550" i="17"/>
  <c r="BG550" i="17"/>
  <c r="BF550" i="17"/>
  <c r="T550" i="17"/>
  <c r="R550" i="17"/>
  <c r="P550" i="17"/>
  <c r="BI549" i="17"/>
  <c r="BH549" i="17"/>
  <c r="BG549" i="17"/>
  <c r="BF549" i="17"/>
  <c r="T549" i="17"/>
  <c r="R549" i="17"/>
  <c r="P549" i="17"/>
  <c r="BI548" i="17"/>
  <c r="BH548" i="17"/>
  <c r="BG548" i="17"/>
  <c r="BF548" i="17"/>
  <c r="T548" i="17"/>
  <c r="R548" i="17"/>
  <c r="P548" i="17"/>
  <c r="BI547" i="17"/>
  <c r="BH547" i="17"/>
  <c r="BG547" i="17"/>
  <c r="BF547" i="17"/>
  <c r="T547" i="17"/>
  <c r="R547" i="17"/>
  <c r="P547" i="17"/>
  <c r="BI546" i="17"/>
  <c r="BH546" i="17"/>
  <c r="BG546" i="17"/>
  <c r="BF546" i="17"/>
  <c r="T546" i="17"/>
  <c r="R546" i="17"/>
  <c r="P546" i="17"/>
  <c r="BI545" i="17"/>
  <c r="BH545" i="17"/>
  <c r="BG545" i="17"/>
  <c r="BF545" i="17"/>
  <c r="T545" i="17"/>
  <c r="R545" i="17"/>
  <c r="P545" i="17"/>
  <c r="BI544" i="17"/>
  <c r="BH544" i="17"/>
  <c r="BG544" i="17"/>
  <c r="BF544" i="17"/>
  <c r="T544" i="17"/>
  <c r="R544" i="17"/>
  <c r="P544" i="17"/>
  <c r="BI543" i="17"/>
  <c r="BH543" i="17"/>
  <c r="BG543" i="17"/>
  <c r="BF543" i="17"/>
  <c r="T543" i="17"/>
  <c r="R543" i="17"/>
  <c r="P543" i="17"/>
  <c r="BI542" i="17"/>
  <c r="BH542" i="17"/>
  <c r="BG542" i="17"/>
  <c r="BF542" i="17"/>
  <c r="T542" i="17"/>
  <c r="R542" i="17"/>
  <c r="P542" i="17"/>
  <c r="BI541" i="17"/>
  <c r="BH541" i="17"/>
  <c r="BG541" i="17"/>
  <c r="BF541" i="17"/>
  <c r="T541" i="17"/>
  <c r="R541" i="17"/>
  <c r="P541" i="17"/>
  <c r="BI540" i="17"/>
  <c r="BH540" i="17"/>
  <c r="BG540" i="17"/>
  <c r="BF540" i="17"/>
  <c r="T540" i="17"/>
  <c r="R540" i="17"/>
  <c r="P540" i="17"/>
  <c r="BI539" i="17"/>
  <c r="BH539" i="17"/>
  <c r="BG539" i="17"/>
  <c r="BF539" i="17"/>
  <c r="T539" i="17"/>
  <c r="R539" i="17"/>
  <c r="P539" i="17"/>
  <c r="BI538" i="17"/>
  <c r="BH538" i="17"/>
  <c r="BG538" i="17"/>
  <c r="BF538" i="17"/>
  <c r="T538" i="17"/>
  <c r="R538" i="17"/>
  <c r="P538" i="17"/>
  <c r="BI537" i="17"/>
  <c r="BH537" i="17"/>
  <c r="BG537" i="17"/>
  <c r="BF537" i="17"/>
  <c r="T537" i="17"/>
  <c r="R537" i="17"/>
  <c r="P537" i="17"/>
  <c r="BI536" i="17"/>
  <c r="BH536" i="17"/>
  <c r="BG536" i="17"/>
  <c r="BF536" i="17"/>
  <c r="T536" i="17"/>
  <c r="R536" i="17"/>
  <c r="P536" i="17"/>
  <c r="BI535" i="17"/>
  <c r="BH535" i="17"/>
  <c r="BG535" i="17"/>
  <c r="BF535" i="17"/>
  <c r="T535" i="17"/>
  <c r="R535" i="17"/>
  <c r="P535" i="17"/>
  <c r="BI534" i="17"/>
  <c r="BH534" i="17"/>
  <c r="BG534" i="17"/>
  <c r="BF534" i="17"/>
  <c r="T534" i="17"/>
  <c r="R534" i="17"/>
  <c r="P534" i="17"/>
  <c r="BI533" i="17"/>
  <c r="BH533" i="17"/>
  <c r="BG533" i="17"/>
  <c r="BF533" i="17"/>
  <c r="T533" i="17"/>
  <c r="R533" i="17"/>
  <c r="P533" i="17"/>
  <c r="BI532" i="17"/>
  <c r="BH532" i="17"/>
  <c r="BG532" i="17"/>
  <c r="BF532" i="17"/>
  <c r="T532" i="17"/>
  <c r="R532" i="17"/>
  <c r="P532" i="17"/>
  <c r="BI531" i="17"/>
  <c r="BH531" i="17"/>
  <c r="BG531" i="17"/>
  <c r="BF531" i="17"/>
  <c r="T531" i="17"/>
  <c r="R531" i="17"/>
  <c r="P531" i="17"/>
  <c r="BI530" i="17"/>
  <c r="BH530" i="17"/>
  <c r="BG530" i="17"/>
  <c r="BF530" i="17"/>
  <c r="T530" i="17"/>
  <c r="R530" i="17"/>
  <c r="P530" i="17"/>
  <c r="BI529" i="17"/>
  <c r="BH529" i="17"/>
  <c r="BG529" i="17"/>
  <c r="BF529" i="17"/>
  <c r="T529" i="17"/>
  <c r="R529" i="17"/>
  <c r="P529" i="17"/>
  <c r="BI528" i="17"/>
  <c r="BH528" i="17"/>
  <c r="BG528" i="17"/>
  <c r="BF528" i="17"/>
  <c r="T528" i="17"/>
  <c r="R528" i="17"/>
  <c r="P528" i="17"/>
  <c r="BI527" i="17"/>
  <c r="BH527" i="17"/>
  <c r="BG527" i="17"/>
  <c r="BF527" i="17"/>
  <c r="T527" i="17"/>
  <c r="R527" i="17"/>
  <c r="P527" i="17"/>
  <c r="BI526" i="17"/>
  <c r="BH526" i="17"/>
  <c r="BG526" i="17"/>
  <c r="BF526" i="17"/>
  <c r="T526" i="17"/>
  <c r="R526" i="17"/>
  <c r="P526" i="17"/>
  <c r="BI525" i="17"/>
  <c r="BH525" i="17"/>
  <c r="BG525" i="17"/>
  <c r="BF525" i="17"/>
  <c r="T525" i="17"/>
  <c r="R525" i="17"/>
  <c r="P525" i="17"/>
  <c r="BI524" i="17"/>
  <c r="BH524" i="17"/>
  <c r="BG524" i="17"/>
  <c r="BF524" i="17"/>
  <c r="T524" i="17"/>
  <c r="R524" i="17"/>
  <c r="P524" i="17"/>
  <c r="BI523" i="17"/>
  <c r="BH523" i="17"/>
  <c r="BG523" i="17"/>
  <c r="BF523" i="17"/>
  <c r="T523" i="17"/>
  <c r="R523" i="17"/>
  <c r="P523" i="17"/>
  <c r="BI522" i="17"/>
  <c r="BH522" i="17"/>
  <c r="BG522" i="17"/>
  <c r="BF522" i="17"/>
  <c r="T522" i="17"/>
  <c r="R522" i="17"/>
  <c r="P522" i="17"/>
  <c r="BI521" i="17"/>
  <c r="BH521" i="17"/>
  <c r="BG521" i="17"/>
  <c r="BF521" i="17"/>
  <c r="T521" i="17"/>
  <c r="R521" i="17"/>
  <c r="P521" i="17"/>
  <c r="BI520" i="17"/>
  <c r="BH520" i="17"/>
  <c r="BG520" i="17"/>
  <c r="BF520" i="17"/>
  <c r="T520" i="17"/>
  <c r="R520" i="17"/>
  <c r="P520" i="17"/>
  <c r="BI519" i="17"/>
  <c r="BH519" i="17"/>
  <c r="BG519" i="17"/>
  <c r="BF519" i="17"/>
  <c r="T519" i="17"/>
  <c r="R519" i="17"/>
  <c r="P519" i="17"/>
  <c r="BI518" i="17"/>
  <c r="BH518" i="17"/>
  <c r="BG518" i="17"/>
  <c r="BF518" i="17"/>
  <c r="T518" i="17"/>
  <c r="R518" i="17"/>
  <c r="P518" i="17"/>
  <c r="BI517" i="17"/>
  <c r="BH517" i="17"/>
  <c r="BG517" i="17"/>
  <c r="BF517" i="17"/>
  <c r="T517" i="17"/>
  <c r="R517" i="17"/>
  <c r="P517" i="17"/>
  <c r="BI516" i="17"/>
  <c r="BH516" i="17"/>
  <c r="BG516" i="17"/>
  <c r="BF516" i="17"/>
  <c r="T516" i="17"/>
  <c r="R516" i="17"/>
  <c r="P516" i="17"/>
  <c r="BI515" i="17"/>
  <c r="BH515" i="17"/>
  <c r="BG515" i="17"/>
  <c r="BF515" i="17"/>
  <c r="T515" i="17"/>
  <c r="R515" i="17"/>
  <c r="P515" i="17"/>
  <c r="BI514" i="17"/>
  <c r="BH514" i="17"/>
  <c r="BG514" i="17"/>
  <c r="BF514" i="17"/>
  <c r="T514" i="17"/>
  <c r="R514" i="17"/>
  <c r="P514" i="17"/>
  <c r="BI513" i="17"/>
  <c r="BH513" i="17"/>
  <c r="BG513" i="17"/>
  <c r="BF513" i="17"/>
  <c r="T513" i="17"/>
  <c r="R513" i="17"/>
  <c r="P513" i="17"/>
  <c r="BI512" i="17"/>
  <c r="BH512" i="17"/>
  <c r="BG512" i="17"/>
  <c r="BF512" i="17"/>
  <c r="T512" i="17"/>
  <c r="R512" i="17"/>
  <c r="P512" i="17"/>
  <c r="BI510" i="17"/>
  <c r="BH510" i="17"/>
  <c r="BG510" i="17"/>
  <c r="BF510" i="17"/>
  <c r="T510" i="17"/>
  <c r="R510" i="17"/>
  <c r="P510" i="17"/>
  <c r="BI509" i="17"/>
  <c r="BH509" i="17"/>
  <c r="BG509" i="17"/>
  <c r="BF509" i="17"/>
  <c r="T509" i="17"/>
  <c r="R509" i="17"/>
  <c r="P509" i="17"/>
  <c r="BI506" i="17"/>
  <c r="BH506" i="17"/>
  <c r="BG506" i="17"/>
  <c r="BF506" i="17"/>
  <c r="T506" i="17"/>
  <c r="R506" i="17"/>
  <c r="P506" i="17"/>
  <c r="BI505" i="17"/>
  <c r="BH505" i="17"/>
  <c r="BG505" i="17"/>
  <c r="BF505" i="17"/>
  <c r="T505" i="17"/>
  <c r="R505" i="17"/>
  <c r="P505" i="17"/>
  <c r="BI500" i="17"/>
  <c r="BH500" i="17"/>
  <c r="BG500" i="17"/>
  <c r="BF500" i="17"/>
  <c r="T500" i="17"/>
  <c r="R500" i="17"/>
  <c r="P500" i="17"/>
  <c r="BI499" i="17"/>
  <c r="BH499" i="17"/>
  <c r="BG499" i="17"/>
  <c r="BF499" i="17"/>
  <c r="T499" i="17"/>
  <c r="R499" i="17"/>
  <c r="P499" i="17"/>
  <c r="BI496" i="17"/>
  <c r="BH496" i="17"/>
  <c r="BG496" i="17"/>
  <c r="BF496" i="17"/>
  <c r="T496" i="17"/>
  <c r="R496" i="17"/>
  <c r="P496" i="17"/>
  <c r="BI493" i="17"/>
  <c r="BH493" i="17"/>
  <c r="BG493" i="17"/>
  <c r="BF493" i="17"/>
  <c r="T493" i="17"/>
  <c r="R493" i="17"/>
  <c r="P493" i="17"/>
  <c r="BI491" i="17"/>
  <c r="BH491" i="17"/>
  <c r="BG491" i="17"/>
  <c r="BF491" i="17"/>
  <c r="T491" i="17"/>
  <c r="R491" i="17"/>
  <c r="P491" i="17"/>
  <c r="BI490" i="17"/>
  <c r="BH490" i="17"/>
  <c r="BG490" i="17"/>
  <c r="BF490" i="17"/>
  <c r="T490" i="17"/>
  <c r="R490" i="17"/>
  <c r="P490" i="17"/>
  <c r="BI487" i="17"/>
  <c r="BH487" i="17"/>
  <c r="BG487" i="17"/>
  <c r="BF487" i="17"/>
  <c r="T487" i="17"/>
  <c r="R487" i="17"/>
  <c r="P487" i="17"/>
  <c r="BI482" i="17"/>
  <c r="BH482" i="17"/>
  <c r="BG482" i="17"/>
  <c r="BF482" i="17"/>
  <c r="T482" i="17"/>
  <c r="R482" i="17"/>
  <c r="P482" i="17"/>
  <c r="BI481" i="17"/>
  <c r="BH481" i="17"/>
  <c r="BG481" i="17"/>
  <c r="BF481" i="17"/>
  <c r="T481" i="17"/>
  <c r="R481" i="17"/>
  <c r="P481" i="17"/>
  <c r="BI478" i="17"/>
  <c r="BH478" i="17"/>
  <c r="BG478" i="17"/>
  <c r="BF478" i="17"/>
  <c r="T478" i="17"/>
  <c r="R478" i="17"/>
  <c r="P478" i="17"/>
  <c r="BI475" i="17"/>
  <c r="BH475" i="17"/>
  <c r="BG475" i="17"/>
  <c r="BF475" i="17"/>
  <c r="T475" i="17"/>
  <c r="R475" i="17"/>
  <c r="P475" i="17"/>
  <c r="BI473" i="17"/>
  <c r="BH473" i="17"/>
  <c r="BG473" i="17"/>
  <c r="BF473" i="17"/>
  <c r="T473" i="17"/>
  <c r="R473" i="17"/>
  <c r="P473" i="17"/>
  <c r="BI472" i="17"/>
  <c r="BH472" i="17"/>
  <c r="BG472" i="17"/>
  <c r="BF472" i="17"/>
  <c r="T472" i="17"/>
  <c r="R472" i="17"/>
  <c r="P472" i="17"/>
  <c r="BI469" i="17"/>
  <c r="BH469" i="17"/>
  <c r="BG469" i="17"/>
  <c r="BF469" i="17"/>
  <c r="T469" i="17"/>
  <c r="R469" i="17"/>
  <c r="P469" i="17"/>
  <c r="BI466" i="17"/>
  <c r="BH466" i="17"/>
  <c r="BG466" i="17"/>
  <c r="BF466" i="17"/>
  <c r="T466" i="17"/>
  <c r="R466" i="17"/>
  <c r="P466" i="17"/>
  <c r="BI465" i="17"/>
  <c r="BH465" i="17"/>
  <c r="BG465" i="17"/>
  <c r="BF465" i="17"/>
  <c r="T465" i="17"/>
  <c r="R465" i="17"/>
  <c r="P465" i="17"/>
  <c r="BI464" i="17"/>
  <c r="BH464" i="17"/>
  <c r="BG464" i="17"/>
  <c r="BF464" i="17"/>
  <c r="T464" i="17"/>
  <c r="R464" i="17"/>
  <c r="P464" i="17"/>
  <c r="BI463" i="17"/>
  <c r="BH463" i="17"/>
  <c r="BG463" i="17"/>
  <c r="BF463" i="17"/>
  <c r="T463" i="17"/>
  <c r="R463" i="17"/>
  <c r="P463" i="17"/>
  <c r="BI462" i="17"/>
  <c r="BH462" i="17"/>
  <c r="BG462" i="17"/>
  <c r="BF462" i="17"/>
  <c r="T462" i="17"/>
  <c r="R462" i="17"/>
  <c r="P462" i="17"/>
  <c r="BI461" i="17"/>
  <c r="BH461" i="17"/>
  <c r="BG461" i="17"/>
  <c r="BF461" i="17"/>
  <c r="T461" i="17"/>
  <c r="R461" i="17"/>
  <c r="P461" i="17"/>
  <c r="BI460" i="17"/>
  <c r="BH460" i="17"/>
  <c r="BG460" i="17"/>
  <c r="BF460" i="17"/>
  <c r="T460" i="17"/>
  <c r="R460" i="17"/>
  <c r="P460" i="17"/>
  <c r="BI456" i="17"/>
  <c r="BH456" i="17"/>
  <c r="BG456" i="17"/>
  <c r="BF456" i="17"/>
  <c r="T456" i="17"/>
  <c r="R456" i="17"/>
  <c r="P456" i="17"/>
  <c r="BI454" i="17"/>
  <c r="BH454" i="17"/>
  <c r="BG454" i="17"/>
  <c r="BF454" i="17"/>
  <c r="T454" i="17"/>
  <c r="R454" i="17"/>
  <c r="P454" i="17"/>
  <c r="BI453" i="17"/>
  <c r="BH453" i="17"/>
  <c r="BG453" i="17"/>
  <c r="BF453" i="17"/>
  <c r="T453" i="17"/>
  <c r="R453" i="17"/>
  <c r="P453" i="17"/>
  <c r="BI450" i="17"/>
  <c r="BH450" i="17"/>
  <c r="BG450" i="17"/>
  <c r="BF450" i="17"/>
  <c r="T450" i="17"/>
  <c r="R450" i="17"/>
  <c r="P450" i="17"/>
  <c r="BI449" i="17"/>
  <c r="BH449" i="17"/>
  <c r="BG449" i="17"/>
  <c r="BF449" i="17"/>
  <c r="T449" i="17"/>
  <c r="R449" i="17"/>
  <c r="P449" i="17"/>
  <c r="BI448" i="17"/>
  <c r="BH448" i="17"/>
  <c r="BG448" i="17"/>
  <c r="BF448" i="17"/>
  <c r="T448" i="17"/>
  <c r="R448" i="17"/>
  <c r="P448" i="17"/>
  <c r="BI447" i="17"/>
  <c r="BH447" i="17"/>
  <c r="BG447" i="17"/>
  <c r="BF447" i="17"/>
  <c r="T447" i="17"/>
  <c r="R447" i="17"/>
  <c r="P447" i="17"/>
  <c r="BI446" i="17"/>
  <c r="BH446" i="17"/>
  <c r="BG446" i="17"/>
  <c r="BF446" i="17"/>
  <c r="T446" i="17"/>
  <c r="R446" i="17"/>
  <c r="P446" i="17"/>
  <c r="BI444" i="17"/>
  <c r="BH444" i="17"/>
  <c r="BG444" i="17"/>
  <c r="BF444" i="17"/>
  <c r="T444" i="17"/>
  <c r="R444" i="17"/>
  <c r="P444" i="17"/>
  <c r="BI442" i="17"/>
  <c r="BH442" i="17"/>
  <c r="BG442" i="17"/>
  <c r="BF442" i="17"/>
  <c r="T442" i="17"/>
  <c r="R442" i="17"/>
  <c r="P442" i="17"/>
  <c r="BI441" i="17"/>
  <c r="BH441" i="17"/>
  <c r="BG441" i="17"/>
  <c r="BF441" i="17"/>
  <c r="T441" i="17"/>
  <c r="R441" i="17"/>
  <c r="P441" i="17"/>
  <c r="BI440" i="17"/>
  <c r="BH440" i="17"/>
  <c r="BG440" i="17"/>
  <c r="BF440" i="17"/>
  <c r="T440" i="17"/>
  <c r="R440" i="17"/>
  <c r="P440" i="17"/>
  <c r="BI436" i="17"/>
  <c r="BH436" i="17"/>
  <c r="BG436" i="17"/>
  <c r="BF436" i="17"/>
  <c r="T436" i="17"/>
  <c r="R436" i="17"/>
  <c r="P436" i="17"/>
  <c r="BI434" i="17"/>
  <c r="BH434" i="17"/>
  <c r="BG434" i="17"/>
  <c r="BF434" i="17"/>
  <c r="T434" i="17"/>
  <c r="R434" i="17"/>
  <c r="P434" i="17"/>
  <c r="BI433" i="17"/>
  <c r="BH433" i="17"/>
  <c r="BG433" i="17"/>
  <c r="BF433" i="17"/>
  <c r="T433" i="17"/>
  <c r="R433" i="17"/>
  <c r="P433" i="17"/>
  <c r="BI432" i="17"/>
  <c r="BH432" i="17"/>
  <c r="BG432" i="17"/>
  <c r="BF432" i="17"/>
  <c r="T432" i="17"/>
  <c r="R432" i="17"/>
  <c r="P432" i="17"/>
  <c r="BI431" i="17"/>
  <c r="BH431" i="17"/>
  <c r="BG431" i="17"/>
  <c r="BF431" i="17"/>
  <c r="T431" i="17"/>
  <c r="R431" i="17"/>
  <c r="P431" i="17"/>
  <c r="BI428" i="17"/>
  <c r="BH428" i="17"/>
  <c r="BG428" i="17"/>
  <c r="BF428" i="17"/>
  <c r="T428" i="17"/>
  <c r="R428" i="17"/>
  <c r="P428" i="17"/>
  <c r="BI427" i="17"/>
  <c r="BH427" i="17"/>
  <c r="BG427" i="17"/>
  <c r="BF427" i="17"/>
  <c r="T427" i="17"/>
  <c r="R427" i="17"/>
  <c r="P427" i="17"/>
  <c r="BI426" i="17"/>
  <c r="BH426" i="17"/>
  <c r="BG426" i="17"/>
  <c r="BF426" i="17"/>
  <c r="T426" i="17"/>
  <c r="R426" i="17"/>
  <c r="P426" i="17"/>
  <c r="BI425" i="17"/>
  <c r="BH425" i="17"/>
  <c r="BG425" i="17"/>
  <c r="BF425" i="17"/>
  <c r="T425" i="17"/>
  <c r="R425" i="17"/>
  <c r="P425" i="17"/>
  <c r="BI424" i="17"/>
  <c r="BH424" i="17"/>
  <c r="BG424" i="17"/>
  <c r="BF424" i="17"/>
  <c r="T424" i="17"/>
  <c r="R424" i="17"/>
  <c r="P424" i="17"/>
  <c r="BI423" i="17"/>
  <c r="BH423" i="17"/>
  <c r="BG423" i="17"/>
  <c r="BF423" i="17"/>
  <c r="T423" i="17"/>
  <c r="R423" i="17"/>
  <c r="P423" i="17"/>
  <c r="BI422" i="17"/>
  <c r="BH422" i="17"/>
  <c r="BG422" i="17"/>
  <c r="BF422" i="17"/>
  <c r="T422" i="17"/>
  <c r="R422" i="17"/>
  <c r="P422" i="17"/>
  <c r="BI420" i="17"/>
  <c r="BH420" i="17"/>
  <c r="BG420" i="17"/>
  <c r="BF420" i="17"/>
  <c r="T420" i="17"/>
  <c r="R420" i="17"/>
  <c r="P420" i="17"/>
  <c r="BI418" i="17"/>
  <c r="BH418" i="17"/>
  <c r="BG418" i="17"/>
  <c r="BF418" i="17"/>
  <c r="T418" i="17"/>
  <c r="R418" i="17"/>
  <c r="P418" i="17"/>
  <c r="BI417" i="17"/>
  <c r="BH417" i="17"/>
  <c r="BG417" i="17"/>
  <c r="BF417" i="17"/>
  <c r="T417" i="17"/>
  <c r="R417" i="17"/>
  <c r="P417" i="17"/>
  <c r="BI415" i="17"/>
  <c r="BH415" i="17"/>
  <c r="BG415" i="17"/>
  <c r="BF415" i="17"/>
  <c r="T415" i="17"/>
  <c r="R415" i="17"/>
  <c r="P415" i="17"/>
  <c r="BI413" i="17"/>
  <c r="BH413" i="17"/>
  <c r="BG413" i="17"/>
  <c r="BF413" i="17"/>
  <c r="T413" i="17"/>
  <c r="R413" i="17"/>
  <c r="P413" i="17"/>
  <c r="BI412" i="17"/>
  <c r="BH412" i="17"/>
  <c r="BG412" i="17"/>
  <c r="BF412" i="17"/>
  <c r="T412" i="17"/>
  <c r="R412" i="17"/>
  <c r="P412" i="17"/>
  <c r="BI409" i="17"/>
  <c r="BH409" i="17"/>
  <c r="BG409" i="17"/>
  <c r="BF409" i="17"/>
  <c r="T409" i="17"/>
  <c r="R409" i="17"/>
  <c r="P409" i="17"/>
  <c r="BI408" i="17"/>
  <c r="BH408" i="17"/>
  <c r="BG408" i="17"/>
  <c r="BF408" i="17"/>
  <c r="T408" i="17"/>
  <c r="R408" i="17"/>
  <c r="P408" i="17"/>
  <c r="BI407" i="17"/>
  <c r="BH407" i="17"/>
  <c r="BG407" i="17"/>
  <c r="BF407" i="17"/>
  <c r="T407" i="17"/>
  <c r="R407" i="17"/>
  <c r="P407" i="17"/>
  <c r="BI406" i="17"/>
  <c r="BH406" i="17"/>
  <c r="BG406" i="17"/>
  <c r="BF406" i="17"/>
  <c r="T406" i="17"/>
  <c r="R406" i="17"/>
  <c r="P406" i="17"/>
  <c r="BI405" i="17"/>
  <c r="BH405" i="17"/>
  <c r="BG405" i="17"/>
  <c r="BF405" i="17"/>
  <c r="T405" i="17"/>
  <c r="R405" i="17"/>
  <c r="P405" i="17"/>
  <c r="BI404" i="17"/>
  <c r="BH404" i="17"/>
  <c r="BG404" i="17"/>
  <c r="BF404" i="17"/>
  <c r="T404" i="17"/>
  <c r="R404" i="17"/>
  <c r="P404" i="17"/>
  <c r="BI403" i="17"/>
  <c r="BH403" i="17"/>
  <c r="BG403" i="17"/>
  <c r="BF403" i="17"/>
  <c r="T403" i="17"/>
  <c r="R403" i="17"/>
  <c r="P403" i="17"/>
  <c r="BI402" i="17"/>
  <c r="BH402" i="17"/>
  <c r="BG402" i="17"/>
  <c r="BF402" i="17"/>
  <c r="T402" i="17"/>
  <c r="R402" i="17"/>
  <c r="P402" i="17"/>
  <c r="BI401" i="17"/>
  <c r="BH401" i="17"/>
  <c r="BG401" i="17"/>
  <c r="BF401" i="17"/>
  <c r="T401" i="17"/>
  <c r="R401" i="17"/>
  <c r="P401" i="17"/>
  <c r="BI400" i="17"/>
  <c r="BH400" i="17"/>
  <c r="BG400" i="17"/>
  <c r="BF400" i="17"/>
  <c r="T400" i="17"/>
  <c r="R400" i="17"/>
  <c r="P400" i="17"/>
  <c r="BI399" i="17"/>
  <c r="BH399" i="17"/>
  <c r="BG399" i="17"/>
  <c r="BF399" i="17"/>
  <c r="T399" i="17"/>
  <c r="R399" i="17"/>
  <c r="P399" i="17"/>
  <c r="BI397" i="17"/>
  <c r="BH397" i="17"/>
  <c r="BG397" i="17"/>
  <c r="BF397" i="17"/>
  <c r="T397" i="17"/>
  <c r="R397" i="17"/>
  <c r="P397" i="17"/>
  <c r="BI394" i="17"/>
  <c r="BH394" i="17"/>
  <c r="BG394" i="17"/>
  <c r="BF394" i="17"/>
  <c r="T394" i="17"/>
  <c r="R394" i="17"/>
  <c r="P394" i="17"/>
  <c r="BI391" i="17"/>
  <c r="BH391" i="17"/>
  <c r="BG391" i="17"/>
  <c r="BF391" i="17"/>
  <c r="T391" i="17"/>
  <c r="R391" i="17"/>
  <c r="P391" i="17"/>
  <c r="BI389" i="17"/>
  <c r="BH389" i="17"/>
  <c r="BG389" i="17"/>
  <c r="BF389" i="17"/>
  <c r="T389" i="17"/>
  <c r="R389" i="17"/>
  <c r="P389" i="17"/>
  <c r="BI388" i="17"/>
  <c r="BH388" i="17"/>
  <c r="BG388" i="17"/>
  <c r="BF388" i="17"/>
  <c r="T388" i="17"/>
  <c r="R388" i="17"/>
  <c r="P388" i="17"/>
  <c r="BI387" i="17"/>
  <c r="BH387" i="17"/>
  <c r="BG387" i="17"/>
  <c r="BF387" i="17"/>
  <c r="T387" i="17"/>
  <c r="R387" i="17"/>
  <c r="P387" i="17"/>
  <c r="BI386" i="17"/>
  <c r="BH386" i="17"/>
  <c r="BG386" i="17"/>
  <c r="BF386" i="17"/>
  <c r="T386" i="17"/>
  <c r="R386" i="17"/>
  <c r="P386" i="17"/>
  <c r="BI382" i="17"/>
  <c r="BH382" i="17"/>
  <c r="BG382" i="17"/>
  <c r="BF382" i="17"/>
  <c r="T382" i="17"/>
  <c r="R382" i="17"/>
  <c r="P382" i="17"/>
  <c r="BI378" i="17"/>
  <c r="BH378" i="17"/>
  <c r="BG378" i="17"/>
  <c r="BF378" i="17"/>
  <c r="T378" i="17"/>
  <c r="R378" i="17"/>
  <c r="P378" i="17"/>
  <c r="BI377" i="17"/>
  <c r="BH377" i="17"/>
  <c r="BG377" i="17"/>
  <c r="BF377" i="17"/>
  <c r="T377" i="17"/>
  <c r="R377" i="17"/>
  <c r="P377" i="17"/>
  <c r="BI376" i="17"/>
  <c r="BH376" i="17"/>
  <c r="BG376" i="17"/>
  <c r="BF376" i="17"/>
  <c r="T376" i="17"/>
  <c r="R376" i="17"/>
  <c r="P376" i="17"/>
  <c r="BI375" i="17"/>
  <c r="BH375" i="17"/>
  <c r="BG375" i="17"/>
  <c r="BF375" i="17"/>
  <c r="T375" i="17"/>
  <c r="R375" i="17"/>
  <c r="P375" i="17"/>
  <c r="BI372" i="17"/>
  <c r="BH372" i="17"/>
  <c r="BG372" i="17"/>
  <c r="BF372" i="17"/>
  <c r="T372" i="17"/>
  <c r="R372" i="17"/>
  <c r="P372" i="17"/>
  <c r="BI371" i="17"/>
  <c r="BH371" i="17"/>
  <c r="BG371" i="17"/>
  <c r="BF371" i="17"/>
  <c r="T371" i="17"/>
  <c r="R371" i="17"/>
  <c r="P371" i="17"/>
  <c r="BI370" i="17"/>
  <c r="BH370" i="17"/>
  <c r="BG370" i="17"/>
  <c r="BF370" i="17"/>
  <c r="T370" i="17"/>
  <c r="R370" i="17"/>
  <c r="P370" i="17"/>
  <c r="BI369" i="17"/>
  <c r="BH369" i="17"/>
  <c r="BG369" i="17"/>
  <c r="BF369" i="17"/>
  <c r="T369" i="17"/>
  <c r="R369" i="17"/>
  <c r="P369" i="17"/>
  <c r="BI367" i="17"/>
  <c r="BH367" i="17"/>
  <c r="BG367" i="17"/>
  <c r="BF367" i="17"/>
  <c r="T367" i="17"/>
  <c r="R367" i="17"/>
  <c r="P367" i="17"/>
  <c r="BI365" i="17"/>
  <c r="BH365" i="17"/>
  <c r="BG365" i="17"/>
  <c r="BF365" i="17"/>
  <c r="T365" i="17"/>
  <c r="R365" i="17"/>
  <c r="P365" i="17"/>
  <c r="BI364" i="17"/>
  <c r="BH364" i="17"/>
  <c r="BG364" i="17"/>
  <c r="BF364" i="17"/>
  <c r="T364" i="17"/>
  <c r="R364" i="17"/>
  <c r="P364" i="17"/>
  <c r="BI363" i="17"/>
  <c r="BH363" i="17"/>
  <c r="BG363" i="17"/>
  <c r="BF363" i="17"/>
  <c r="T363" i="17"/>
  <c r="R363" i="17"/>
  <c r="P363" i="17"/>
  <c r="BI362" i="17"/>
  <c r="BH362" i="17"/>
  <c r="BG362" i="17"/>
  <c r="BF362" i="17"/>
  <c r="T362" i="17"/>
  <c r="R362" i="17"/>
  <c r="P362" i="17"/>
  <c r="BI360" i="17"/>
  <c r="BH360" i="17"/>
  <c r="BG360" i="17"/>
  <c r="BF360" i="17"/>
  <c r="T360" i="17"/>
  <c r="R360" i="17"/>
  <c r="P360" i="17"/>
  <c r="BI356" i="17"/>
  <c r="BH356" i="17"/>
  <c r="BG356" i="17"/>
  <c r="BF356" i="17"/>
  <c r="T356" i="17"/>
  <c r="R356" i="17"/>
  <c r="P356" i="17"/>
  <c r="BI355" i="17"/>
  <c r="BH355" i="17"/>
  <c r="BG355" i="17"/>
  <c r="BF355" i="17"/>
  <c r="T355" i="17"/>
  <c r="R355" i="17"/>
  <c r="P355" i="17"/>
  <c r="BI353" i="17"/>
  <c r="BH353" i="17"/>
  <c r="BG353" i="17"/>
  <c r="BF353" i="17"/>
  <c r="T353" i="17"/>
  <c r="R353" i="17"/>
  <c r="P353" i="17"/>
  <c r="BI350" i="17"/>
  <c r="BH350" i="17"/>
  <c r="BG350" i="17"/>
  <c r="BF350" i="17"/>
  <c r="T350" i="17"/>
  <c r="R350" i="17"/>
  <c r="P350" i="17"/>
  <c r="BI347" i="17"/>
  <c r="BH347" i="17"/>
  <c r="BG347" i="17"/>
  <c r="BF347" i="17"/>
  <c r="T347" i="17"/>
  <c r="R347" i="17"/>
  <c r="P347" i="17"/>
  <c r="BI345" i="17"/>
  <c r="BH345" i="17"/>
  <c r="BG345" i="17"/>
  <c r="BF345" i="17"/>
  <c r="T345" i="17"/>
  <c r="R345" i="17"/>
  <c r="P345" i="17"/>
  <c r="BI344" i="17"/>
  <c r="BH344" i="17"/>
  <c r="BG344" i="17"/>
  <c r="BF344" i="17"/>
  <c r="T344" i="17"/>
  <c r="R344" i="17"/>
  <c r="P344" i="17"/>
  <c r="BI340" i="17"/>
  <c r="BH340" i="17"/>
  <c r="BG340" i="17"/>
  <c r="BF340" i="17"/>
  <c r="T340" i="17"/>
  <c r="R340" i="17"/>
  <c r="P340" i="17"/>
  <c r="BI336" i="17"/>
  <c r="BH336" i="17"/>
  <c r="BG336" i="17"/>
  <c r="BF336" i="17"/>
  <c r="T336" i="17"/>
  <c r="R336" i="17"/>
  <c r="P336" i="17"/>
  <c r="BI335" i="17"/>
  <c r="BH335" i="17"/>
  <c r="BG335" i="17"/>
  <c r="BF335" i="17"/>
  <c r="T335" i="17"/>
  <c r="R335" i="17"/>
  <c r="P335" i="17"/>
  <c r="BI334" i="17"/>
  <c r="BH334" i="17"/>
  <c r="BG334" i="17"/>
  <c r="BF334" i="17"/>
  <c r="T334" i="17"/>
  <c r="R334" i="17"/>
  <c r="P334" i="17"/>
  <c r="BI333" i="17"/>
  <c r="BH333" i="17"/>
  <c r="BG333" i="17"/>
  <c r="BF333" i="17"/>
  <c r="T333" i="17"/>
  <c r="R333" i="17"/>
  <c r="P333" i="17"/>
  <c r="BI332" i="17"/>
  <c r="BH332" i="17"/>
  <c r="BG332" i="17"/>
  <c r="BF332" i="17"/>
  <c r="T332" i="17"/>
  <c r="R332" i="17"/>
  <c r="P332" i="17"/>
  <c r="BI331" i="17"/>
  <c r="BH331" i="17"/>
  <c r="BG331" i="17"/>
  <c r="BF331" i="17"/>
  <c r="T331" i="17"/>
  <c r="R331" i="17"/>
  <c r="P331" i="17"/>
  <c r="BI328" i="17"/>
  <c r="BH328" i="17"/>
  <c r="BG328" i="17"/>
  <c r="BF328" i="17"/>
  <c r="T328" i="17"/>
  <c r="R328" i="17"/>
  <c r="P328" i="17"/>
  <c r="BI327" i="17"/>
  <c r="BH327" i="17"/>
  <c r="BG327" i="17"/>
  <c r="BF327" i="17"/>
  <c r="T327" i="17"/>
  <c r="R327" i="17"/>
  <c r="P327" i="17"/>
  <c r="BI325" i="17"/>
  <c r="BH325" i="17"/>
  <c r="BG325" i="17"/>
  <c r="BF325" i="17"/>
  <c r="T325" i="17"/>
  <c r="R325" i="17"/>
  <c r="P325" i="17"/>
  <c r="BI321" i="17"/>
  <c r="BH321" i="17"/>
  <c r="BG321" i="17"/>
  <c r="BF321" i="17"/>
  <c r="T321" i="17"/>
  <c r="R321" i="17"/>
  <c r="P321" i="17"/>
  <c r="BI317" i="17"/>
  <c r="BH317" i="17"/>
  <c r="BG317" i="17"/>
  <c r="BF317" i="17"/>
  <c r="T317" i="17"/>
  <c r="R317" i="17"/>
  <c r="P317" i="17"/>
  <c r="BI315" i="17"/>
  <c r="BH315" i="17"/>
  <c r="BG315" i="17"/>
  <c r="BF315" i="17"/>
  <c r="T315" i="17"/>
  <c r="R315" i="17"/>
  <c r="P315" i="17"/>
  <c r="BI314" i="17"/>
  <c r="BH314" i="17"/>
  <c r="BG314" i="17"/>
  <c r="BF314" i="17"/>
  <c r="T314" i="17"/>
  <c r="R314" i="17"/>
  <c r="P314" i="17"/>
  <c r="BI306" i="17"/>
  <c r="BH306" i="17"/>
  <c r="BG306" i="17"/>
  <c r="BF306" i="17"/>
  <c r="T306" i="17"/>
  <c r="R306" i="17"/>
  <c r="P306" i="17"/>
  <c r="BI297" i="17"/>
  <c r="BH297" i="17"/>
  <c r="BG297" i="17"/>
  <c r="BF297" i="17"/>
  <c r="T297" i="17"/>
  <c r="R297" i="17"/>
  <c r="P297" i="17"/>
  <c r="BI295" i="17"/>
  <c r="BH295" i="17"/>
  <c r="BG295" i="17"/>
  <c r="BF295" i="17"/>
  <c r="T295" i="17"/>
  <c r="R295" i="17"/>
  <c r="P295" i="17"/>
  <c r="BI288" i="17"/>
  <c r="BH288" i="17"/>
  <c r="BG288" i="17"/>
  <c r="BF288" i="17"/>
  <c r="T288" i="17"/>
  <c r="R288" i="17"/>
  <c r="P288" i="17"/>
  <c r="BI282" i="17"/>
  <c r="BH282" i="17"/>
  <c r="BG282" i="17"/>
  <c r="BF282" i="17"/>
  <c r="T282" i="17"/>
  <c r="R282" i="17"/>
  <c r="P282" i="17"/>
  <c r="BI277" i="17"/>
  <c r="BH277" i="17"/>
  <c r="BG277" i="17"/>
  <c r="BF277" i="17"/>
  <c r="T277" i="17"/>
  <c r="R277" i="17"/>
  <c r="P277" i="17"/>
  <c r="BI273" i="17"/>
  <c r="BH273" i="17"/>
  <c r="BG273" i="17"/>
  <c r="BF273" i="17"/>
  <c r="T273" i="17"/>
  <c r="R273" i="17"/>
  <c r="P273" i="17"/>
  <c r="BI268" i="17"/>
  <c r="BH268" i="17"/>
  <c r="BG268" i="17"/>
  <c r="BF268" i="17"/>
  <c r="T268" i="17"/>
  <c r="R268" i="17"/>
  <c r="P268" i="17"/>
  <c r="BI263" i="17"/>
  <c r="BH263" i="17"/>
  <c r="BG263" i="17"/>
  <c r="BF263" i="17"/>
  <c r="T263" i="17"/>
  <c r="R263" i="17"/>
  <c r="P263" i="17"/>
  <c r="BI259" i="17"/>
  <c r="BH259" i="17"/>
  <c r="BG259" i="17"/>
  <c r="BF259" i="17"/>
  <c r="T259" i="17"/>
  <c r="R259" i="17"/>
  <c r="P259" i="17"/>
  <c r="BI255" i="17"/>
  <c r="BH255" i="17"/>
  <c r="BG255" i="17"/>
  <c r="BF255" i="17"/>
  <c r="T255" i="17"/>
  <c r="R255" i="17"/>
  <c r="P255" i="17"/>
  <c r="BI254" i="17"/>
  <c r="BH254" i="17"/>
  <c r="BG254" i="17"/>
  <c r="BF254" i="17"/>
  <c r="T254" i="17"/>
  <c r="R254" i="17"/>
  <c r="P254" i="17"/>
  <c r="BI250" i="17"/>
  <c r="BH250" i="17"/>
  <c r="BG250" i="17"/>
  <c r="BF250" i="17"/>
  <c r="T250" i="17"/>
  <c r="R250" i="17"/>
  <c r="P250" i="17"/>
  <c r="BI246" i="17"/>
  <c r="BH246" i="17"/>
  <c r="BG246" i="17"/>
  <c r="BF246" i="17"/>
  <c r="T246" i="17"/>
  <c r="R246" i="17"/>
  <c r="P246" i="17"/>
  <c r="BI243" i="17"/>
  <c r="BH243" i="17"/>
  <c r="BG243" i="17"/>
  <c r="BF243" i="17"/>
  <c r="T243" i="17"/>
  <c r="R243" i="17"/>
  <c r="P243" i="17"/>
  <c r="BI240" i="17"/>
  <c r="BH240" i="17"/>
  <c r="BG240" i="17"/>
  <c r="BF240" i="17"/>
  <c r="T240" i="17"/>
  <c r="R240" i="17"/>
  <c r="P240" i="17"/>
  <c r="BI232" i="17"/>
  <c r="BH232" i="17"/>
  <c r="BG232" i="17"/>
  <c r="BF232" i="17"/>
  <c r="T232" i="17"/>
  <c r="R232" i="17"/>
  <c r="P232" i="17"/>
  <c r="BI231" i="17"/>
  <c r="BH231" i="17"/>
  <c r="BG231" i="17"/>
  <c r="BF231" i="17"/>
  <c r="T231" i="17"/>
  <c r="R231" i="17"/>
  <c r="P231" i="17"/>
  <c r="BI226" i="17"/>
  <c r="BH226" i="17"/>
  <c r="BG226" i="17"/>
  <c r="BF226" i="17"/>
  <c r="T226" i="17"/>
  <c r="R226" i="17"/>
  <c r="P226" i="17"/>
  <c r="BI225" i="17"/>
  <c r="BH225" i="17"/>
  <c r="BG225" i="17"/>
  <c r="BF225" i="17"/>
  <c r="T225" i="17"/>
  <c r="R225" i="17"/>
  <c r="P225" i="17"/>
  <c r="BI218" i="17"/>
  <c r="BH218" i="17"/>
  <c r="BG218" i="17"/>
  <c r="BF218" i="17"/>
  <c r="T218" i="17"/>
  <c r="R218" i="17"/>
  <c r="P218" i="17"/>
  <c r="BI214" i="17"/>
  <c r="BH214" i="17"/>
  <c r="BG214" i="17"/>
  <c r="BF214" i="17"/>
  <c r="T214" i="17"/>
  <c r="R214" i="17"/>
  <c r="P214" i="17"/>
  <c r="BI212" i="17"/>
  <c r="BH212" i="17"/>
  <c r="BG212" i="17"/>
  <c r="BF212" i="17"/>
  <c r="T212" i="17"/>
  <c r="R212" i="17"/>
  <c r="P212" i="17"/>
  <c r="BI210" i="17"/>
  <c r="BH210" i="17"/>
  <c r="BG210" i="17"/>
  <c r="BF210" i="17"/>
  <c r="T210" i="17"/>
  <c r="R210" i="17"/>
  <c r="P210" i="17"/>
  <c r="BI208" i="17"/>
  <c r="BH208" i="17"/>
  <c r="BG208" i="17"/>
  <c r="BF208" i="17"/>
  <c r="T208" i="17"/>
  <c r="R208" i="17"/>
  <c r="P208" i="17"/>
  <c r="BI207" i="17"/>
  <c r="BH207" i="17"/>
  <c r="BG207" i="17"/>
  <c r="BF207" i="17"/>
  <c r="T207" i="17"/>
  <c r="R207" i="17"/>
  <c r="P207" i="17"/>
  <c r="BI203" i="17"/>
  <c r="BH203" i="17"/>
  <c r="BG203" i="17"/>
  <c r="BF203" i="17"/>
  <c r="T203" i="17"/>
  <c r="R203" i="17"/>
  <c r="P203" i="17"/>
  <c r="BI201" i="17"/>
  <c r="BH201" i="17"/>
  <c r="BG201" i="17"/>
  <c r="BF201" i="17"/>
  <c r="T201" i="17"/>
  <c r="R201" i="17"/>
  <c r="P201" i="17"/>
  <c r="BI197" i="17"/>
  <c r="BH197" i="17"/>
  <c r="BG197" i="17"/>
  <c r="BF197" i="17"/>
  <c r="T197" i="17"/>
  <c r="R197" i="17"/>
  <c r="P197" i="17"/>
  <c r="BI195" i="17"/>
  <c r="BH195" i="17"/>
  <c r="BG195" i="17"/>
  <c r="BF195" i="17"/>
  <c r="T195" i="17"/>
  <c r="R195" i="17"/>
  <c r="P195" i="17"/>
  <c r="BI191" i="17"/>
  <c r="BH191" i="17"/>
  <c r="BG191" i="17"/>
  <c r="BF191" i="17"/>
  <c r="T191" i="17"/>
  <c r="R191" i="17"/>
  <c r="P191" i="17"/>
  <c r="BI189" i="17"/>
  <c r="BH189" i="17"/>
  <c r="BG189" i="17"/>
  <c r="BF189" i="17"/>
  <c r="T189" i="17"/>
  <c r="R189" i="17"/>
  <c r="P189" i="17"/>
  <c r="BI186" i="17"/>
  <c r="BH186" i="17"/>
  <c r="BG186" i="17"/>
  <c r="BF186" i="17"/>
  <c r="T186" i="17"/>
  <c r="R186" i="17"/>
  <c r="P186" i="17"/>
  <c r="BI185" i="17"/>
  <c r="BH185" i="17"/>
  <c r="BG185" i="17"/>
  <c r="BF185" i="17"/>
  <c r="T185" i="17"/>
  <c r="R185" i="17"/>
  <c r="P185" i="17"/>
  <c r="BI179" i="17"/>
  <c r="BH179" i="17"/>
  <c r="BG179" i="17"/>
  <c r="BF179" i="17"/>
  <c r="T179" i="17"/>
  <c r="R179" i="17"/>
  <c r="P179" i="17"/>
  <c r="BI178" i="17"/>
  <c r="BH178" i="17"/>
  <c r="BG178" i="17"/>
  <c r="BF178" i="17"/>
  <c r="T178" i="17"/>
  <c r="R178" i="17"/>
  <c r="P178" i="17"/>
  <c r="BI177" i="17"/>
  <c r="BH177" i="17"/>
  <c r="BG177" i="17"/>
  <c r="BF177" i="17"/>
  <c r="T177" i="17"/>
  <c r="R177" i="17"/>
  <c r="P177" i="17"/>
  <c r="BI176" i="17"/>
  <c r="BH176" i="17"/>
  <c r="BG176" i="17"/>
  <c r="BF176" i="17"/>
  <c r="T176" i="17"/>
  <c r="R176" i="17"/>
  <c r="P176" i="17"/>
  <c r="BI175" i="17"/>
  <c r="BH175" i="17"/>
  <c r="BG175" i="17"/>
  <c r="BF175" i="17"/>
  <c r="T175" i="17"/>
  <c r="R175" i="17"/>
  <c r="P175" i="17"/>
  <c r="BI174" i="17"/>
  <c r="BH174" i="17"/>
  <c r="BG174" i="17"/>
  <c r="BF174" i="17"/>
  <c r="T174" i="17"/>
  <c r="R174" i="17"/>
  <c r="P174" i="17"/>
  <c r="BI173" i="17"/>
  <c r="BH173" i="17"/>
  <c r="BG173" i="17"/>
  <c r="BF173" i="17"/>
  <c r="T173" i="17"/>
  <c r="R173" i="17"/>
  <c r="P173" i="17"/>
  <c r="BI172" i="17"/>
  <c r="BH172" i="17"/>
  <c r="BG172" i="17"/>
  <c r="BF172" i="17"/>
  <c r="T172" i="17"/>
  <c r="R172" i="17"/>
  <c r="P172" i="17"/>
  <c r="BI171" i="17"/>
  <c r="BH171" i="17"/>
  <c r="BG171" i="17"/>
  <c r="BF171" i="17"/>
  <c r="T171" i="17"/>
  <c r="R171" i="17"/>
  <c r="P171" i="17"/>
  <c r="BI170" i="17"/>
  <c r="BH170" i="17"/>
  <c r="BG170" i="17"/>
  <c r="BF170" i="17"/>
  <c r="T170" i="17"/>
  <c r="R170" i="17"/>
  <c r="P170" i="17"/>
  <c r="BI169" i="17"/>
  <c r="BH169" i="17"/>
  <c r="BG169" i="17"/>
  <c r="BF169" i="17"/>
  <c r="T169" i="17"/>
  <c r="R169" i="17"/>
  <c r="P169" i="17"/>
  <c r="BI168" i="17"/>
  <c r="BH168" i="17"/>
  <c r="BG168" i="17"/>
  <c r="BF168" i="17"/>
  <c r="T168" i="17"/>
  <c r="R168" i="17"/>
  <c r="P168" i="17"/>
  <c r="BI167" i="17"/>
  <c r="BH167" i="17"/>
  <c r="BG167" i="17"/>
  <c r="BF167" i="17"/>
  <c r="T167" i="17"/>
  <c r="R167" i="17"/>
  <c r="P167" i="17"/>
  <c r="BI166" i="17"/>
  <c r="BH166" i="17"/>
  <c r="BG166" i="17"/>
  <c r="BF166" i="17"/>
  <c r="T166" i="17"/>
  <c r="R166" i="17"/>
  <c r="P166" i="17"/>
  <c r="BI164" i="17"/>
  <c r="BH164" i="17"/>
  <c r="BG164" i="17"/>
  <c r="BF164" i="17"/>
  <c r="T164" i="17"/>
  <c r="R164" i="17"/>
  <c r="P164" i="17"/>
  <c r="BI160" i="17"/>
  <c r="BH160" i="17"/>
  <c r="BG160" i="17"/>
  <c r="BF160" i="17"/>
  <c r="T160" i="17"/>
  <c r="R160" i="17"/>
  <c r="P160" i="17"/>
  <c r="BI153" i="17"/>
  <c r="BH153" i="17"/>
  <c r="BG153" i="17"/>
  <c r="BF153" i="17"/>
  <c r="T153" i="17"/>
  <c r="R153" i="17"/>
  <c r="P153" i="17"/>
  <c r="BI145" i="17"/>
  <c r="BH145" i="17"/>
  <c r="BG145" i="17"/>
  <c r="BF145" i="17"/>
  <c r="T145" i="17"/>
  <c r="R145" i="17"/>
  <c r="P145" i="17"/>
  <c r="F135" i="17"/>
  <c r="E133" i="17"/>
  <c r="F89" i="17"/>
  <c r="E87" i="17"/>
  <c r="J24" i="17"/>
  <c r="E24" i="17"/>
  <c r="J138" i="17"/>
  <c r="J23" i="17"/>
  <c r="J21" i="17"/>
  <c r="E21" i="17"/>
  <c r="J137" i="17" s="1"/>
  <c r="J20" i="17"/>
  <c r="J18" i="17"/>
  <c r="E18" i="17"/>
  <c r="F138" i="17" s="1"/>
  <c r="J17" i="17"/>
  <c r="J15" i="17"/>
  <c r="E15" i="17"/>
  <c r="F137" i="17"/>
  <c r="J14" i="17"/>
  <c r="J12" i="17"/>
  <c r="J135" i="17"/>
  <c r="E7" i="17"/>
  <c r="E131" i="17" s="1"/>
  <c r="J37" i="16"/>
  <c r="J36" i="16"/>
  <c r="AY109" i="1" s="1"/>
  <c r="J35" i="16"/>
  <c r="AX109" i="1"/>
  <c r="BI214" i="16"/>
  <c r="BH214" i="16"/>
  <c r="BG214" i="16"/>
  <c r="BF214" i="16"/>
  <c r="T214" i="16"/>
  <c r="T213" i="16" s="1"/>
  <c r="R214" i="16"/>
  <c r="R213" i="16"/>
  <c r="P214" i="16"/>
  <c r="P213" i="16" s="1"/>
  <c r="BI212" i="16"/>
  <c r="BH212" i="16"/>
  <c r="BG212" i="16"/>
  <c r="BF212" i="16"/>
  <c r="T212" i="16"/>
  <c r="R212" i="16"/>
  <c r="P212" i="16"/>
  <c r="BI211" i="16"/>
  <c r="BH211" i="16"/>
  <c r="BG211" i="16"/>
  <c r="BF211" i="16"/>
  <c r="T211" i="16"/>
  <c r="R211" i="16"/>
  <c r="P211" i="16"/>
  <c r="BI210" i="16"/>
  <c r="BH210" i="16"/>
  <c r="BG210" i="16"/>
  <c r="BF210" i="16"/>
  <c r="T210" i="16"/>
  <c r="R210" i="16"/>
  <c r="P210" i="16"/>
  <c r="BI209" i="16"/>
  <c r="BH209" i="16"/>
  <c r="BG209" i="16"/>
  <c r="BF209" i="16"/>
  <c r="T209" i="16"/>
  <c r="R209" i="16"/>
  <c r="P209" i="16"/>
  <c r="BI208" i="16"/>
  <c r="BH208" i="16"/>
  <c r="BG208" i="16"/>
  <c r="BF208" i="16"/>
  <c r="T208" i="16"/>
  <c r="R208" i="16"/>
  <c r="P208" i="16"/>
  <c r="BI206" i="16"/>
  <c r="BH206" i="16"/>
  <c r="BG206" i="16"/>
  <c r="BF206" i="16"/>
  <c r="T206" i="16"/>
  <c r="R206" i="16"/>
  <c r="P206" i="16"/>
  <c r="BI205" i="16"/>
  <c r="BH205" i="16"/>
  <c r="BG205" i="16"/>
  <c r="BF205" i="16"/>
  <c r="T205" i="16"/>
  <c r="R205" i="16"/>
  <c r="P205" i="16"/>
  <c r="BI203" i="16"/>
  <c r="BH203" i="16"/>
  <c r="BG203" i="16"/>
  <c r="BF203" i="16"/>
  <c r="T203" i="16"/>
  <c r="R203" i="16"/>
  <c r="P203" i="16"/>
  <c r="BI201" i="16"/>
  <c r="BH201" i="16"/>
  <c r="BG201" i="16"/>
  <c r="BF201" i="16"/>
  <c r="T201" i="16"/>
  <c r="R201" i="16"/>
  <c r="P201" i="16"/>
  <c r="BI199" i="16"/>
  <c r="BH199" i="16"/>
  <c r="BG199" i="16"/>
  <c r="BF199" i="16"/>
  <c r="T199" i="16"/>
  <c r="R199" i="16"/>
  <c r="P199" i="16"/>
  <c r="BI197" i="16"/>
  <c r="BH197" i="16"/>
  <c r="BG197" i="16"/>
  <c r="BF197" i="16"/>
  <c r="T197" i="16"/>
  <c r="R197" i="16"/>
  <c r="P197" i="16"/>
  <c r="BI195" i="16"/>
  <c r="BH195" i="16"/>
  <c r="BG195" i="16"/>
  <c r="BF195" i="16"/>
  <c r="T195" i="16"/>
  <c r="R195" i="16"/>
  <c r="P195" i="16"/>
  <c r="BI193" i="16"/>
  <c r="BH193" i="16"/>
  <c r="BG193" i="16"/>
  <c r="BF193" i="16"/>
  <c r="T193" i="16"/>
  <c r="R193" i="16"/>
  <c r="P193" i="16"/>
  <c r="BI191" i="16"/>
  <c r="BH191" i="16"/>
  <c r="BG191" i="16"/>
  <c r="BF191" i="16"/>
  <c r="T191" i="16"/>
  <c r="R191" i="16"/>
  <c r="P191" i="16"/>
  <c r="BI179" i="16"/>
  <c r="BH179" i="16"/>
  <c r="BG179" i="16"/>
  <c r="BF179" i="16"/>
  <c r="T179" i="16"/>
  <c r="R179" i="16"/>
  <c r="P179" i="16"/>
  <c r="BI172" i="16"/>
  <c r="BH172" i="16"/>
  <c r="BG172" i="16"/>
  <c r="BF172" i="16"/>
  <c r="T172" i="16"/>
  <c r="R172" i="16"/>
  <c r="P172" i="16"/>
  <c r="BI160" i="16"/>
  <c r="BH160" i="16"/>
  <c r="BG160" i="16"/>
  <c r="BF160" i="16"/>
  <c r="T160" i="16"/>
  <c r="R160" i="16"/>
  <c r="P160" i="16"/>
  <c r="BI145" i="16"/>
  <c r="BH145" i="16"/>
  <c r="BG145" i="16"/>
  <c r="BF145" i="16"/>
  <c r="T145" i="16"/>
  <c r="R145" i="16"/>
  <c r="P145" i="16"/>
  <c r="BI143" i="16"/>
  <c r="BH143" i="16"/>
  <c r="BG143" i="16"/>
  <c r="BF143" i="16"/>
  <c r="T143" i="16"/>
  <c r="R143" i="16"/>
  <c r="P143" i="16"/>
  <c r="BI141" i="16"/>
  <c r="BH141" i="16"/>
  <c r="BG141" i="16"/>
  <c r="BF141" i="16"/>
  <c r="T141" i="16"/>
  <c r="R141" i="16"/>
  <c r="P141" i="16"/>
  <c r="BI138" i="16"/>
  <c r="BH138" i="16"/>
  <c r="BG138" i="16"/>
  <c r="BF138" i="16"/>
  <c r="T138" i="16"/>
  <c r="R138" i="16"/>
  <c r="P138" i="16"/>
  <c r="BI124" i="16"/>
  <c r="BH124" i="16"/>
  <c r="BG124" i="16"/>
  <c r="BF124" i="16"/>
  <c r="T124" i="16"/>
  <c r="R124" i="16"/>
  <c r="P124" i="16"/>
  <c r="F115" i="16"/>
  <c r="E113" i="16"/>
  <c r="F89" i="16"/>
  <c r="E87" i="16"/>
  <c r="J24" i="16"/>
  <c r="E24" i="16"/>
  <c r="J118" i="16"/>
  <c r="J23" i="16"/>
  <c r="J21" i="16"/>
  <c r="E21" i="16"/>
  <c r="J117" i="16" s="1"/>
  <c r="J20" i="16"/>
  <c r="J18" i="16"/>
  <c r="E18" i="16"/>
  <c r="F92" i="16" s="1"/>
  <c r="J17" i="16"/>
  <c r="J15" i="16"/>
  <c r="E15" i="16"/>
  <c r="F117" i="16"/>
  <c r="J14" i="16"/>
  <c r="J12" i="16"/>
  <c r="J89" i="16" s="1"/>
  <c r="E7" i="16"/>
  <c r="E111" i="16"/>
  <c r="J37" i="15"/>
  <c r="J36" i="15"/>
  <c r="AY108" i="1" s="1"/>
  <c r="J35" i="15"/>
  <c r="AX108" i="1" s="1"/>
  <c r="BI202" i="15"/>
  <c r="BH202" i="15"/>
  <c r="BG202" i="15"/>
  <c r="BF202" i="15"/>
  <c r="T202" i="15"/>
  <c r="T201" i="15" s="1"/>
  <c r="R202" i="15"/>
  <c r="R201" i="15"/>
  <c r="P202" i="15"/>
  <c r="P201" i="15" s="1"/>
  <c r="BI200" i="15"/>
  <c r="BH200" i="15"/>
  <c r="BG200" i="15"/>
  <c r="BF200" i="15"/>
  <c r="T200" i="15"/>
  <c r="R200" i="15"/>
  <c r="P200" i="15"/>
  <c r="BI198" i="15"/>
  <c r="BH198" i="15"/>
  <c r="BG198" i="15"/>
  <c r="BF198" i="15"/>
  <c r="T198" i="15"/>
  <c r="R198" i="15"/>
  <c r="P198" i="15"/>
  <c r="BI196" i="15"/>
  <c r="BH196" i="15"/>
  <c r="BG196" i="15"/>
  <c r="BF196" i="15"/>
  <c r="T196" i="15"/>
  <c r="R196" i="15"/>
  <c r="P196" i="15"/>
  <c r="BI195" i="15"/>
  <c r="BH195" i="15"/>
  <c r="BG195" i="15"/>
  <c r="BF195" i="15"/>
  <c r="T195" i="15"/>
  <c r="R195" i="15"/>
  <c r="P195" i="15"/>
  <c r="BI194" i="15"/>
  <c r="BH194" i="15"/>
  <c r="BG194" i="15"/>
  <c r="BF194" i="15"/>
  <c r="T194" i="15"/>
  <c r="R194" i="15"/>
  <c r="P194" i="15"/>
  <c r="BI193" i="15"/>
  <c r="BH193" i="15"/>
  <c r="BG193" i="15"/>
  <c r="BF193" i="15"/>
  <c r="T193" i="15"/>
  <c r="R193" i="15"/>
  <c r="P193" i="15"/>
  <c r="BI192" i="15"/>
  <c r="BH192" i="15"/>
  <c r="BG192" i="15"/>
  <c r="BF192" i="15"/>
  <c r="T192" i="15"/>
  <c r="R192" i="15"/>
  <c r="P192" i="15"/>
  <c r="BI191" i="15"/>
  <c r="BH191" i="15"/>
  <c r="BG191" i="15"/>
  <c r="BF191" i="15"/>
  <c r="T191" i="15"/>
  <c r="R191" i="15"/>
  <c r="P191" i="15"/>
  <c r="BI189" i="15"/>
  <c r="BH189" i="15"/>
  <c r="BG189" i="15"/>
  <c r="BF189" i="15"/>
  <c r="T189" i="15"/>
  <c r="R189" i="15"/>
  <c r="P189" i="15"/>
  <c r="BI187" i="15"/>
  <c r="BH187" i="15"/>
  <c r="BG187" i="15"/>
  <c r="BF187" i="15"/>
  <c r="T187" i="15"/>
  <c r="R187" i="15"/>
  <c r="P187" i="15"/>
  <c r="BI185" i="15"/>
  <c r="BH185" i="15"/>
  <c r="BG185" i="15"/>
  <c r="BF185" i="15"/>
  <c r="T185" i="15"/>
  <c r="R185" i="15"/>
  <c r="P185" i="15"/>
  <c r="BI183" i="15"/>
  <c r="BH183" i="15"/>
  <c r="BG183" i="15"/>
  <c r="BF183" i="15"/>
  <c r="T183" i="15"/>
  <c r="R183" i="15"/>
  <c r="P183" i="15"/>
  <c r="BI181" i="15"/>
  <c r="BH181" i="15"/>
  <c r="BG181" i="15"/>
  <c r="BF181" i="15"/>
  <c r="T181" i="15"/>
  <c r="R181" i="15"/>
  <c r="P181" i="15"/>
  <c r="BI179" i="15"/>
  <c r="BH179" i="15"/>
  <c r="BG179" i="15"/>
  <c r="BF179" i="15"/>
  <c r="T179" i="15"/>
  <c r="R179" i="15"/>
  <c r="P179" i="15"/>
  <c r="BI177" i="15"/>
  <c r="BH177" i="15"/>
  <c r="BG177" i="15"/>
  <c r="BF177" i="15"/>
  <c r="T177" i="15"/>
  <c r="R177" i="15"/>
  <c r="P177" i="15"/>
  <c r="BI175" i="15"/>
  <c r="BH175" i="15"/>
  <c r="BG175" i="15"/>
  <c r="BF175" i="15"/>
  <c r="T175" i="15"/>
  <c r="R175" i="15"/>
  <c r="P175" i="15"/>
  <c r="BI173" i="15"/>
  <c r="BH173" i="15"/>
  <c r="BG173" i="15"/>
  <c r="BF173" i="15"/>
  <c r="T173" i="15"/>
  <c r="R173" i="15"/>
  <c r="P173" i="15"/>
  <c r="BI172" i="15"/>
  <c r="BH172" i="15"/>
  <c r="BG172" i="15"/>
  <c r="BF172" i="15"/>
  <c r="T172" i="15"/>
  <c r="R172" i="15"/>
  <c r="P172" i="15"/>
  <c r="BI170" i="15"/>
  <c r="BH170" i="15"/>
  <c r="BG170" i="15"/>
  <c r="BF170" i="15"/>
  <c r="T170" i="15"/>
  <c r="R170" i="15"/>
  <c r="P170" i="15"/>
  <c r="BI168" i="15"/>
  <c r="BH168" i="15"/>
  <c r="BG168" i="15"/>
  <c r="BF168" i="15"/>
  <c r="T168" i="15"/>
  <c r="R168" i="15"/>
  <c r="P168" i="15"/>
  <c r="BI167" i="15"/>
  <c r="BH167" i="15"/>
  <c r="BG167" i="15"/>
  <c r="BF167" i="15"/>
  <c r="T167" i="15"/>
  <c r="R167" i="15"/>
  <c r="P167" i="15"/>
  <c r="BI166" i="15"/>
  <c r="BH166" i="15"/>
  <c r="BG166" i="15"/>
  <c r="BF166" i="15"/>
  <c r="T166" i="15"/>
  <c r="R166" i="15"/>
  <c r="P166" i="15"/>
  <c r="BI164" i="15"/>
  <c r="BH164" i="15"/>
  <c r="BG164" i="15"/>
  <c r="BF164" i="15"/>
  <c r="T164" i="15"/>
  <c r="R164" i="15"/>
  <c r="P164" i="15"/>
  <c r="BI163" i="15"/>
  <c r="BH163" i="15"/>
  <c r="BG163" i="15"/>
  <c r="BF163" i="15"/>
  <c r="T163" i="15"/>
  <c r="R163" i="15"/>
  <c r="P163" i="15"/>
  <c r="BI162" i="15"/>
  <c r="BH162" i="15"/>
  <c r="BG162" i="15"/>
  <c r="BF162" i="15"/>
  <c r="T162" i="15"/>
  <c r="R162" i="15"/>
  <c r="P162" i="15"/>
  <c r="BI160" i="15"/>
  <c r="BH160" i="15"/>
  <c r="BG160" i="15"/>
  <c r="BF160" i="15"/>
  <c r="T160" i="15"/>
  <c r="R160" i="15"/>
  <c r="P160" i="15"/>
  <c r="BI158" i="15"/>
  <c r="BH158" i="15"/>
  <c r="BG158" i="15"/>
  <c r="BF158" i="15"/>
  <c r="T158" i="15"/>
  <c r="R158" i="15"/>
  <c r="P158" i="15"/>
  <c r="BI156" i="15"/>
  <c r="BH156" i="15"/>
  <c r="BG156" i="15"/>
  <c r="BF156" i="15"/>
  <c r="T156" i="15"/>
  <c r="R156" i="15"/>
  <c r="P156" i="15"/>
  <c r="BI153" i="15"/>
  <c r="BH153" i="15"/>
  <c r="BG153" i="15"/>
  <c r="BF153" i="15"/>
  <c r="T153" i="15"/>
  <c r="T152" i="15"/>
  <c r="R153" i="15"/>
  <c r="R152" i="15"/>
  <c r="P153" i="15"/>
  <c r="P152" i="15" s="1"/>
  <c r="BI150" i="15"/>
  <c r="BH150" i="15"/>
  <c r="BG150" i="15"/>
  <c r="BF150" i="15"/>
  <c r="T150" i="15"/>
  <c r="R150" i="15"/>
  <c r="P150" i="15"/>
  <c r="BI148" i="15"/>
  <c r="BH148" i="15"/>
  <c r="BG148" i="15"/>
  <c r="BF148" i="15"/>
  <c r="T148" i="15"/>
  <c r="R148" i="15"/>
  <c r="P148" i="15"/>
  <c r="BI146" i="15"/>
  <c r="BH146" i="15"/>
  <c r="BG146" i="15"/>
  <c r="BF146" i="15"/>
  <c r="T146" i="15"/>
  <c r="R146" i="15"/>
  <c r="P146" i="15"/>
  <c r="BI144" i="15"/>
  <c r="BH144" i="15"/>
  <c r="BG144" i="15"/>
  <c r="BF144" i="15"/>
  <c r="T144" i="15"/>
  <c r="R144" i="15"/>
  <c r="P144" i="15"/>
  <c r="BI142" i="15"/>
  <c r="BH142" i="15"/>
  <c r="BG142" i="15"/>
  <c r="BF142" i="15"/>
  <c r="T142" i="15"/>
  <c r="R142" i="15"/>
  <c r="P142" i="15"/>
  <c r="BI140" i="15"/>
  <c r="BH140" i="15"/>
  <c r="BG140" i="15"/>
  <c r="BF140" i="15"/>
  <c r="T140" i="15"/>
  <c r="R140" i="15"/>
  <c r="P140" i="15"/>
  <c r="BI138" i="15"/>
  <c r="BH138" i="15"/>
  <c r="BG138" i="15"/>
  <c r="BF138" i="15"/>
  <c r="T138" i="15"/>
  <c r="R138" i="15"/>
  <c r="P138" i="15"/>
  <c r="BI136" i="15"/>
  <c r="BH136" i="15"/>
  <c r="BG136" i="15"/>
  <c r="BF136" i="15"/>
  <c r="T136" i="15"/>
  <c r="R136" i="15"/>
  <c r="P136" i="15"/>
  <c r="BI134" i="15"/>
  <c r="BH134" i="15"/>
  <c r="BG134" i="15"/>
  <c r="BF134" i="15"/>
  <c r="T134" i="15"/>
  <c r="R134" i="15"/>
  <c r="P134" i="15"/>
  <c r="BI132" i="15"/>
  <c r="BH132" i="15"/>
  <c r="BG132" i="15"/>
  <c r="BF132" i="15"/>
  <c r="T132" i="15"/>
  <c r="R132" i="15"/>
  <c r="P132" i="15"/>
  <c r="BI131" i="15"/>
  <c r="BH131" i="15"/>
  <c r="BG131" i="15"/>
  <c r="BF131" i="15"/>
  <c r="T131" i="15"/>
  <c r="R131" i="15"/>
  <c r="P131" i="15"/>
  <c r="BI130" i="15"/>
  <c r="BH130" i="15"/>
  <c r="BG130" i="15"/>
  <c r="BF130" i="15"/>
  <c r="T130" i="15"/>
  <c r="R130" i="15"/>
  <c r="P130" i="15"/>
  <c r="BI129" i="15"/>
  <c r="BH129" i="15"/>
  <c r="BG129" i="15"/>
  <c r="BF129" i="15"/>
  <c r="T129" i="15"/>
  <c r="R129" i="15"/>
  <c r="P129" i="15"/>
  <c r="BI127" i="15"/>
  <c r="BH127" i="15"/>
  <c r="BG127" i="15"/>
  <c r="BF127" i="15"/>
  <c r="T127" i="15"/>
  <c r="R127" i="15"/>
  <c r="P127" i="15"/>
  <c r="BI125" i="15"/>
  <c r="BH125" i="15"/>
  <c r="BG125" i="15"/>
  <c r="BF125" i="15"/>
  <c r="T125" i="15"/>
  <c r="R125" i="15"/>
  <c r="P125" i="15"/>
  <c r="F117" i="15"/>
  <c r="E115" i="15"/>
  <c r="F89" i="15"/>
  <c r="E87" i="15"/>
  <c r="J24" i="15"/>
  <c r="E24" i="15"/>
  <c r="J120" i="15"/>
  <c r="J23" i="15"/>
  <c r="J21" i="15"/>
  <c r="E21" i="15"/>
  <c r="J119" i="15"/>
  <c r="J20" i="15"/>
  <c r="J18" i="15"/>
  <c r="E18" i="15"/>
  <c r="F92" i="15" s="1"/>
  <c r="J17" i="15"/>
  <c r="J15" i="15"/>
  <c r="E15" i="15"/>
  <c r="F91" i="15"/>
  <c r="J14" i="15"/>
  <c r="J12" i="15"/>
  <c r="J117" i="15" s="1"/>
  <c r="E7" i="15"/>
  <c r="E85" i="15" s="1"/>
  <c r="J37" i="14"/>
  <c r="J36" i="14"/>
  <c r="AY107" i="1" s="1"/>
  <c r="J35" i="14"/>
  <c r="AX107" i="1"/>
  <c r="BI199" i="14"/>
  <c r="BH199" i="14"/>
  <c r="BG199" i="14"/>
  <c r="BF199" i="14"/>
  <c r="T199" i="14"/>
  <c r="T198" i="14"/>
  <c r="R199" i="14"/>
  <c r="R198" i="14"/>
  <c r="P199" i="14"/>
  <c r="P198" i="14" s="1"/>
  <c r="BI197" i="14"/>
  <c r="BH197" i="14"/>
  <c r="BG197" i="14"/>
  <c r="BF197" i="14"/>
  <c r="T197" i="14"/>
  <c r="R197" i="14"/>
  <c r="P197" i="14"/>
  <c r="BI196" i="14"/>
  <c r="BH196" i="14"/>
  <c r="BG196" i="14"/>
  <c r="BF196" i="14"/>
  <c r="T196" i="14"/>
  <c r="R196" i="14"/>
  <c r="P196" i="14"/>
  <c r="BI195" i="14"/>
  <c r="BH195" i="14"/>
  <c r="BG195" i="14"/>
  <c r="BF195" i="14"/>
  <c r="T195" i="14"/>
  <c r="R195" i="14"/>
  <c r="P195" i="14"/>
  <c r="BI194" i="14"/>
  <c r="BH194" i="14"/>
  <c r="BG194" i="14"/>
  <c r="BF194" i="14"/>
  <c r="T194" i="14"/>
  <c r="R194" i="14"/>
  <c r="P194" i="14"/>
  <c r="BI193" i="14"/>
  <c r="BH193" i="14"/>
  <c r="BG193" i="14"/>
  <c r="BF193" i="14"/>
  <c r="T193" i="14"/>
  <c r="R193" i="14"/>
  <c r="P193" i="14"/>
  <c r="BI192" i="14"/>
  <c r="BH192" i="14"/>
  <c r="BG192" i="14"/>
  <c r="BF192" i="14"/>
  <c r="T192" i="14"/>
  <c r="R192" i="14"/>
  <c r="P192" i="14"/>
  <c r="BI191" i="14"/>
  <c r="BH191" i="14"/>
  <c r="BG191" i="14"/>
  <c r="BF191" i="14"/>
  <c r="T191" i="14"/>
  <c r="R191" i="14"/>
  <c r="P191" i="14"/>
  <c r="BI189" i="14"/>
  <c r="BH189" i="14"/>
  <c r="BG189" i="14"/>
  <c r="BF189" i="14"/>
  <c r="T189" i="14"/>
  <c r="R189" i="14"/>
  <c r="P189" i="14"/>
  <c r="BI188" i="14"/>
  <c r="BH188" i="14"/>
  <c r="BG188" i="14"/>
  <c r="BF188" i="14"/>
  <c r="T188" i="14"/>
  <c r="R188" i="14"/>
  <c r="P188" i="14"/>
  <c r="BI186" i="14"/>
  <c r="BH186" i="14"/>
  <c r="BG186" i="14"/>
  <c r="BF186" i="14"/>
  <c r="T186" i="14"/>
  <c r="R186" i="14"/>
  <c r="P186" i="14"/>
  <c r="BI184" i="14"/>
  <c r="BH184" i="14"/>
  <c r="BG184" i="14"/>
  <c r="BF184" i="14"/>
  <c r="T184" i="14"/>
  <c r="R184" i="14"/>
  <c r="P184" i="14"/>
  <c r="BI182" i="14"/>
  <c r="BH182" i="14"/>
  <c r="BG182" i="14"/>
  <c r="BF182" i="14"/>
  <c r="T182" i="14"/>
  <c r="R182" i="14"/>
  <c r="P182" i="14"/>
  <c r="BI180" i="14"/>
  <c r="BH180" i="14"/>
  <c r="BG180" i="14"/>
  <c r="BF180" i="14"/>
  <c r="T180" i="14"/>
  <c r="R180" i="14"/>
  <c r="P180" i="14"/>
  <c r="BI178" i="14"/>
  <c r="BH178" i="14"/>
  <c r="BG178" i="14"/>
  <c r="BF178" i="14"/>
  <c r="T178" i="14"/>
  <c r="R178" i="14"/>
  <c r="P178" i="14"/>
  <c r="BI176" i="14"/>
  <c r="BH176" i="14"/>
  <c r="BG176" i="14"/>
  <c r="BF176" i="14"/>
  <c r="T176" i="14"/>
  <c r="R176" i="14"/>
  <c r="P176" i="14"/>
  <c r="BI174" i="14"/>
  <c r="BH174" i="14"/>
  <c r="BG174" i="14"/>
  <c r="BF174" i="14"/>
  <c r="T174" i="14"/>
  <c r="R174" i="14"/>
  <c r="P174" i="14"/>
  <c r="BI172" i="14"/>
  <c r="BH172" i="14"/>
  <c r="BG172" i="14"/>
  <c r="BF172" i="14"/>
  <c r="T172" i="14"/>
  <c r="R172" i="14"/>
  <c r="P172" i="14"/>
  <c r="BI171" i="14"/>
  <c r="BH171" i="14"/>
  <c r="BG171" i="14"/>
  <c r="BF171" i="14"/>
  <c r="T171" i="14"/>
  <c r="R171" i="14"/>
  <c r="P171" i="14"/>
  <c r="BI169" i="14"/>
  <c r="BH169" i="14"/>
  <c r="BG169" i="14"/>
  <c r="BF169" i="14"/>
  <c r="T169" i="14"/>
  <c r="R169" i="14"/>
  <c r="P169" i="14"/>
  <c r="BI167" i="14"/>
  <c r="BH167" i="14"/>
  <c r="BG167" i="14"/>
  <c r="BF167" i="14"/>
  <c r="T167" i="14"/>
  <c r="R167" i="14"/>
  <c r="P167" i="14"/>
  <c r="BI166" i="14"/>
  <c r="BH166" i="14"/>
  <c r="BG166" i="14"/>
  <c r="BF166" i="14"/>
  <c r="T166" i="14"/>
  <c r="R166" i="14"/>
  <c r="P166" i="14"/>
  <c r="BI165" i="14"/>
  <c r="BH165" i="14"/>
  <c r="BG165" i="14"/>
  <c r="BF165" i="14"/>
  <c r="T165" i="14"/>
  <c r="R165" i="14"/>
  <c r="P165" i="14"/>
  <c r="BI163" i="14"/>
  <c r="BH163" i="14"/>
  <c r="BG163" i="14"/>
  <c r="BF163" i="14"/>
  <c r="T163" i="14"/>
  <c r="R163" i="14"/>
  <c r="P163" i="14"/>
  <c r="BI162" i="14"/>
  <c r="BH162" i="14"/>
  <c r="BG162" i="14"/>
  <c r="BF162" i="14"/>
  <c r="T162" i="14"/>
  <c r="R162" i="14"/>
  <c r="P162" i="14"/>
  <c r="BI161" i="14"/>
  <c r="BH161" i="14"/>
  <c r="BG161" i="14"/>
  <c r="BF161" i="14"/>
  <c r="T161" i="14"/>
  <c r="R161" i="14"/>
  <c r="P161" i="14"/>
  <c r="BI159" i="14"/>
  <c r="BH159" i="14"/>
  <c r="BG159" i="14"/>
  <c r="BF159" i="14"/>
  <c r="T159" i="14"/>
  <c r="R159" i="14"/>
  <c r="P159" i="14"/>
  <c r="BI157" i="14"/>
  <c r="BH157" i="14"/>
  <c r="BG157" i="14"/>
  <c r="BF157" i="14"/>
  <c r="T157" i="14"/>
  <c r="R157" i="14"/>
  <c r="P157" i="14"/>
  <c r="BI155" i="14"/>
  <c r="BH155" i="14"/>
  <c r="BG155" i="14"/>
  <c r="BF155" i="14"/>
  <c r="T155" i="14"/>
  <c r="R155" i="14"/>
  <c r="P155" i="14"/>
  <c r="BI152" i="14"/>
  <c r="BH152" i="14"/>
  <c r="BG152" i="14"/>
  <c r="BF152" i="14"/>
  <c r="T152" i="14"/>
  <c r="T151" i="14"/>
  <c r="R152" i="14"/>
  <c r="R151" i="14" s="1"/>
  <c r="P152" i="14"/>
  <c r="P151" i="14"/>
  <c r="BI149" i="14"/>
  <c r="BH149" i="14"/>
  <c r="BG149" i="14"/>
  <c r="BF149" i="14"/>
  <c r="T149" i="14"/>
  <c r="R149" i="14"/>
  <c r="P149" i="14"/>
  <c r="BI147" i="14"/>
  <c r="BH147" i="14"/>
  <c r="BG147" i="14"/>
  <c r="BF147" i="14"/>
  <c r="T147" i="14"/>
  <c r="R147" i="14"/>
  <c r="P147" i="14"/>
  <c r="BI145" i="14"/>
  <c r="BH145" i="14"/>
  <c r="BG145" i="14"/>
  <c r="BF145" i="14"/>
  <c r="T145" i="14"/>
  <c r="R145" i="14"/>
  <c r="P145" i="14"/>
  <c r="BI143" i="14"/>
  <c r="BH143" i="14"/>
  <c r="BG143" i="14"/>
  <c r="BF143" i="14"/>
  <c r="T143" i="14"/>
  <c r="R143" i="14"/>
  <c r="P143" i="14"/>
  <c r="BI141" i="14"/>
  <c r="BH141" i="14"/>
  <c r="BG141" i="14"/>
  <c r="BF141" i="14"/>
  <c r="T141" i="14"/>
  <c r="R141" i="14"/>
  <c r="P141" i="14"/>
  <c r="BI139" i="14"/>
  <c r="BH139" i="14"/>
  <c r="BG139" i="14"/>
  <c r="BF139" i="14"/>
  <c r="T139" i="14"/>
  <c r="R139" i="14"/>
  <c r="P139" i="14"/>
  <c r="BI137" i="14"/>
  <c r="BH137" i="14"/>
  <c r="BG137" i="14"/>
  <c r="BF137" i="14"/>
  <c r="T137" i="14"/>
  <c r="R137" i="14"/>
  <c r="P137" i="14"/>
  <c r="BI135" i="14"/>
  <c r="BH135" i="14"/>
  <c r="BG135" i="14"/>
  <c r="BF135" i="14"/>
  <c r="T135" i="14"/>
  <c r="R135" i="14"/>
  <c r="P135" i="14"/>
  <c r="BI133" i="14"/>
  <c r="BH133" i="14"/>
  <c r="BG133" i="14"/>
  <c r="BF133" i="14"/>
  <c r="T133" i="14"/>
  <c r="R133" i="14"/>
  <c r="P133" i="14"/>
  <c r="BI131" i="14"/>
  <c r="BH131" i="14"/>
  <c r="BG131" i="14"/>
  <c r="BF131" i="14"/>
  <c r="T131" i="14"/>
  <c r="R131" i="14"/>
  <c r="P131" i="14"/>
  <c r="BI130" i="14"/>
  <c r="BH130" i="14"/>
  <c r="BG130" i="14"/>
  <c r="BF130" i="14"/>
  <c r="T130" i="14"/>
  <c r="R130" i="14"/>
  <c r="P130" i="14"/>
  <c r="BI129" i="14"/>
  <c r="BH129" i="14"/>
  <c r="BG129" i="14"/>
  <c r="BF129" i="14"/>
  <c r="T129" i="14"/>
  <c r="R129" i="14"/>
  <c r="P129" i="14"/>
  <c r="BI128" i="14"/>
  <c r="BH128" i="14"/>
  <c r="BG128" i="14"/>
  <c r="BF128" i="14"/>
  <c r="T128" i="14"/>
  <c r="R128" i="14"/>
  <c r="P128" i="14"/>
  <c r="BI126" i="14"/>
  <c r="BH126" i="14"/>
  <c r="BG126" i="14"/>
  <c r="BF126" i="14"/>
  <c r="T126" i="14"/>
  <c r="R126" i="14"/>
  <c r="P126" i="14"/>
  <c r="BI124" i="14"/>
  <c r="BH124" i="14"/>
  <c r="BG124" i="14"/>
  <c r="BF124" i="14"/>
  <c r="T124" i="14"/>
  <c r="R124" i="14"/>
  <c r="P124" i="14"/>
  <c r="F116" i="14"/>
  <c r="E114" i="14"/>
  <c r="F89" i="14"/>
  <c r="E87" i="14"/>
  <c r="J24" i="14"/>
  <c r="E24" i="14"/>
  <c r="J119" i="14" s="1"/>
  <c r="J23" i="14"/>
  <c r="J21" i="14"/>
  <c r="E21" i="14"/>
  <c r="J118" i="14" s="1"/>
  <c r="J20" i="14"/>
  <c r="J18" i="14"/>
  <c r="E18" i="14"/>
  <c r="F119" i="14"/>
  <c r="J17" i="14"/>
  <c r="J15" i="14"/>
  <c r="E15" i="14"/>
  <c r="F118" i="14" s="1"/>
  <c r="J14" i="14"/>
  <c r="J12" i="14"/>
  <c r="J89" i="14" s="1"/>
  <c r="E7" i="14"/>
  <c r="E112" i="14"/>
  <c r="J37" i="13"/>
  <c r="J36" i="13"/>
  <c r="AY106" i="1"/>
  <c r="J35" i="13"/>
  <c r="AX106" i="1"/>
  <c r="BI184" i="13"/>
  <c r="BH184" i="13"/>
  <c r="BG184" i="13"/>
  <c r="BF184" i="13"/>
  <c r="T184" i="13"/>
  <c r="T183" i="13" s="1"/>
  <c r="R184" i="13"/>
  <c r="R183" i="13" s="1"/>
  <c r="P184" i="13"/>
  <c r="P183" i="13"/>
  <c r="BI182" i="13"/>
  <c r="BH182" i="13"/>
  <c r="BG182" i="13"/>
  <c r="BF182" i="13"/>
  <c r="T182" i="13"/>
  <c r="R182" i="13"/>
  <c r="P182" i="13"/>
  <c r="BI181" i="13"/>
  <c r="BH181" i="13"/>
  <c r="BG181" i="13"/>
  <c r="BF181" i="13"/>
  <c r="T181" i="13"/>
  <c r="R181" i="13"/>
  <c r="P181" i="13"/>
  <c r="BI179" i="13"/>
  <c r="BH179" i="13"/>
  <c r="BG179" i="13"/>
  <c r="BF179" i="13"/>
  <c r="T179" i="13"/>
  <c r="R179" i="13"/>
  <c r="P179" i="13"/>
  <c r="BI177" i="13"/>
  <c r="BH177" i="13"/>
  <c r="BG177" i="13"/>
  <c r="BF177" i="13"/>
  <c r="T177" i="13"/>
  <c r="R177" i="13"/>
  <c r="P177" i="13"/>
  <c r="BI176" i="13"/>
  <c r="BH176" i="13"/>
  <c r="BG176" i="13"/>
  <c r="BF176" i="13"/>
  <c r="T176" i="13"/>
  <c r="R176" i="13"/>
  <c r="P176" i="13"/>
  <c r="BI174" i="13"/>
  <c r="BH174" i="13"/>
  <c r="BG174" i="13"/>
  <c r="BF174" i="13"/>
  <c r="T174" i="13"/>
  <c r="R174" i="13"/>
  <c r="P174" i="13"/>
  <c r="BI173" i="13"/>
  <c r="BH173" i="13"/>
  <c r="BG173" i="13"/>
  <c r="BF173" i="13"/>
  <c r="T173" i="13"/>
  <c r="R173" i="13"/>
  <c r="P173" i="13"/>
  <c r="BI171" i="13"/>
  <c r="BH171" i="13"/>
  <c r="BG171" i="13"/>
  <c r="BF171" i="13"/>
  <c r="T171" i="13"/>
  <c r="R171" i="13"/>
  <c r="P171" i="13"/>
  <c r="BI169" i="13"/>
  <c r="BH169" i="13"/>
  <c r="BG169" i="13"/>
  <c r="BF169" i="13"/>
  <c r="T169" i="13"/>
  <c r="R169" i="13"/>
  <c r="P169" i="13"/>
  <c r="BI167" i="13"/>
  <c r="BH167" i="13"/>
  <c r="BG167" i="13"/>
  <c r="BF167" i="13"/>
  <c r="T167" i="13"/>
  <c r="R167" i="13"/>
  <c r="P167" i="13"/>
  <c r="BI166" i="13"/>
  <c r="BH166" i="13"/>
  <c r="BG166" i="13"/>
  <c r="BF166" i="13"/>
  <c r="T166" i="13"/>
  <c r="R166" i="13"/>
  <c r="P166" i="13"/>
  <c r="BI165" i="13"/>
  <c r="BH165" i="13"/>
  <c r="BG165" i="13"/>
  <c r="BF165" i="13"/>
  <c r="T165" i="13"/>
  <c r="R165" i="13"/>
  <c r="P165" i="13"/>
  <c r="BI163" i="13"/>
  <c r="BH163" i="13"/>
  <c r="BG163" i="13"/>
  <c r="BF163" i="13"/>
  <c r="T163" i="13"/>
  <c r="R163" i="13"/>
  <c r="P163" i="13"/>
  <c r="BI161" i="13"/>
  <c r="BH161" i="13"/>
  <c r="BG161" i="13"/>
  <c r="BF161" i="13"/>
  <c r="T161" i="13"/>
  <c r="R161" i="13"/>
  <c r="P161" i="13"/>
  <c r="BI160" i="13"/>
  <c r="BH160" i="13"/>
  <c r="BG160" i="13"/>
  <c r="BF160" i="13"/>
  <c r="T160" i="13"/>
  <c r="R160" i="13"/>
  <c r="P160" i="13"/>
  <c r="BI158" i="13"/>
  <c r="BH158" i="13"/>
  <c r="BG158" i="13"/>
  <c r="BF158" i="13"/>
  <c r="T158" i="13"/>
  <c r="R158" i="13"/>
  <c r="P158" i="13"/>
  <c r="BI156" i="13"/>
  <c r="BH156" i="13"/>
  <c r="BG156" i="13"/>
  <c r="BF156" i="13"/>
  <c r="T156" i="13"/>
  <c r="R156" i="13"/>
  <c r="P156" i="13"/>
  <c r="BI154" i="13"/>
  <c r="BH154" i="13"/>
  <c r="BG154" i="13"/>
  <c r="BF154" i="13"/>
  <c r="T154" i="13"/>
  <c r="R154" i="13"/>
  <c r="P154" i="13"/>
  <c r="BI151" i="13"/>
  <c r="BH151" i="13"/>
  <c r="BG151" i="13"/>
  <c r="BF151" i="13"/>
  <c r="T151" i="13"/>
  <c r="T150" i="13"/>
  <c r="R151" i="13"/>
  <c r="R150" i="13"/>
  <c r="P151" i="13"/>
  <c r="P150" i="13" s="1"/>
  <c r="BI148" i="13"/>
  <c r="BH148" i="13"/>
  <c r="BG148" i="13"/>
  <c r="BF148" i="13"/>
  <c r="T148" i="13"/>
  <c r="T147" i="13" s="1"/>
  <c r="R148" i="13"/>
  <c r="R147" i="13"/>
  <c r="P148" i="13"/>
  <c r="P147" i="13"/>
  <c r="BI146" i="13"/>
  <c r="BH146" i="13"/>
  <c r="BG146" i="13"/>
  <c r="BF146" i="13"/>
  <c r="T146" i="13"/>
  <c r="R146" i="13"/>
  <c r="P146" i="13"/>
  <c r="BI144" i="13"/>
  <c r="BH144" i="13"/>
  <c r="BG144" i="13"/>
  <c r="BF144" i="13"/>
  <c r="T144" i="13"/>
  <c r="R144" i="13"/>
  <c r="P144" i="13"/>
  <c r="BI142" i="13"/>
  <c r="BH142" i="13"/>
  <c r="BG142" i="13"/>
  <c r="BF142" i="13"/>
  <c r="T142" i="13"/>
  <c r="R142" i="13"/>
  <c r="P142" i="13"/>
  <c r="BI140" i="13"/>
  <c r="BH140" i="13"/>
  <c r="BG140" i="13"/>
  <c r="BF140" i="13"/>
  <c r="T140" i="13"/>
  <c r="R140" i="13"/>
  <c r="P140" i="13"/>
  <c r="BI138" i="13"/>
  <c r="BH138" i="13"/>
  <c r="BG138" i="13"/>
  <c r="BF138" i="13"/>
  <c r="T138" i="13"/>
  <c r="R138" i="13"/>
  <c r="P138" i="13"/>
  <c r="BI136" i="13"/>
  <c r="BH136" i="13"/>
  <c r="BG136" i="13"/>
  <c r="BF136" i="13"/>
  <c r="T136" i="13"/>
  <c r="R136" i="13"/>
  <c r="P136" i="13"/>
  <c r="BI134" i="13"/>
  <c r="BH134" i="13"/>
  <c r="BG134" i="13"/>
  <c r="BF134" i="13"/>
  <c r="T134" i="13"/>
  <c r="R134" i="13"/>
  <c r="P134" i="13"/>
  <c r="BI132" i="13"/>
  <c r="BH132" i="13"/>
  <c r="BG132" i="13"/>
  <c r="BF132" i="13"/>
  <c r="T132" i="13"/>
  <c r="R132" i="13"/>
  <c r="P132" i="13"/>
  <c r="BI131" i="13"/>
  <c r="BH131" i="13"/>
  <c r="BG131" i="13"/>
  <c r="BF131" i="13"/>
  <c r="T131" i="13"/>
  <c r="R131" i="13"/>
  <c r="P131" i="13"/>
  <c r="BI130" i="13"/>
  <c r="BH130" i="13"/>
  <c r="BG130" i="13"/>
  <c r="BF130" i="13"/>
  <c r="T130" i="13"/>
  <c r="R130" i="13"/>
  <c r="P130" i="13"/>
  <c r="BI129" i="13"/>
  <c r="BH129" i="13"/>
  <c r="BG129" i="13"/>
  <c r="BF129" i="13"/>
  <c r="T129" i="13"/>
  <c r="R129" i="13"/>
  <c r="P129" i="13"/>
  <c r="BI127" i="13"/>
  <c r="BH127" i="13"/>
  <c r="BG127" i="13"/>
  <c r="BF127" i="13"/>
  <c r="T127" i="13"/>
  <c r="R127" i="13"/>
  <c r="P127" i="13"/>
  <c r="BI125" i="13"/>
  <c r="BH125" i="13"/>
  <c r="BG125" i="13"/>
  <c r="BF125" i="13"/>
  <c r="T125" i="13"/>
  <c r="R125" i="13"/>
  <c r="P125" i="13"/>
  <c r="F117" i="13"/>
  <c r="E115" i="13"/>
  <c r="F89" i="13"/>
  <c r="E87" i="13"/>
  <c r="J24" i="13"/>
  <c r="E24" i="13"/>
  <c r="J120" i="13" s="1"/>
  <c r="J23" i="13"/>
  <c r="J21" i="13"/>
  <c r="E21" i="13"/>
  <c r="J91" i="13" s="1"/>
  <c r="J20" i="13"/>
  <c r="J18" i="13"/>
  <c r="E18" i="13"/>
  <c r="F92" i="13"/>
  <c r="J17" i="13"/>
  <c r="J15" i="13"/>
  <c r="E15" i="13"/>
  <c r="F91" i="13" s="1"/>
  <c r="J14" i="13"/>
  <c r="J12" i="13"/>
  <c r="J117" i="13" s="1"/>
  <c r="E7" i="13"/>
  <c r="E113" i="13"/>
  <c r="J37" i="12"/>
  <c r="J36" i="12"/>
  <c r="AY105" i="1"/>
  <c r="J35" i="12"/>
  <c r="AX105" i="1"/>
  <c r="BI169" i="12"/>
  <c r="BH169" i="12"/>
  <c r="BG169" i="12"/>
  <c r="BF169" i="12"/>
  <c r="T169" i="12"/>
  <c r="T168" i="12" s="1"/>
  <c r="R169" i="12"/>
  <c r="R168" i="12" s="1"/>
  <c r="P169" i="12"/>
  <c r="P168" i="12"/>
  <c r="BI167" i="12"/>
  <c r="BH167" i="12"/>
  <c r="BG167" i="12"/>
  <c r="BF167" i="12"/>
  <c r="T167" i="12"/>
  <c r="R167" i="12"/>
  <c r="P167" i="12"/>
  <c r="BI166" i="12"/>
  <c r="BH166" i="12"/>
  <c r="BG166" i="12"/>
  <c r="BF166" i="12"/>
  <c r="T166" i="12"/>
  <c r="R166" i="12"/>
  <c r="P166" i="12"/>
  <c r="BI164" i="12"/>
  <c r="BH164" i="12"/>
  <c r="BG164" i="12"/>
  <c r="BF164" i="12"/>
  <c r="T164" i="12"/>
  <c r="R164" i="12"/>
  <c r="P164" i="12"/>
  <c r="BI162" i="12"/>
  <c r="BH162" i="12"/>
  <c r="BG162" i="12"/>
  <c r="BF162" i="12"/>
  <c r="T162" i="12"/>
  <c r="R162" i="12"/>
  <c r="P162" i="12"/>
  <c r="BI160" i="12"/>
  <c r="BH160" i="12"/>
  <c r="BG160" i="12"/>
  <c r="BF160" i="12"/>
  <c r="T160" i="12"/>
  <c r="R160" i="12"/>
  <c r="P160" i="12"/>
  <c r="BI159" i="12"/>
  <c r="BH159" i="12"/>
  <c r="BG159" i="12"/>
  <c r="BF159" i="12"/>
  <c r="T159" i="12"/>
  <c r="R159" i="12"/>
  <c r="P159" i="12"/>
  <c r="BI158" i="12"/>
  <c r="BH158" i="12"/>
  <c r="BG158" i="12"/>
  <c r="BF158" i="12"/>
  <c r="T158" i="12"/>
  <c r="R158" i="12"/>
  <c r="P158" i="12"/>
  <c r="BI156" i="12"/>
  <c r="BH156" i="12"/>
  <c r="BG156" i="12"/>
  <c r="BF156" i="12"/>
  <c r="T156" i="12"/>
  <c r="R156" i="12"/>
  <c r="P156" i="12"/>
  <c r="BI154" i="12"/>
  <c r="BH154" i="12"/>
  <c r="BG154" i="12"/>
  <c r="BF154" i="12"/>
  <c r="T154" i="12"/>
  <c r="R154" i="12"/>
  <c r="P154" i="12"/>
  <c r="BI153" i="12"/>
  <c r="BH153" i="12"/>
  <c r="BG153" i="12"/>
  <c r="BF153" i="12"/>
  <c r="T153" i="12"/>
  <c r="R153" i="12"/>
  <c r="P153" i="12"/>
  <c r="BI151" i="12"/>
  <c r="BH151" i="12"/>
  <c r="BG151" i="12"/>
  <c r="BF151" i="12"/>
  <c r="T151" i="12"/>
  <c r="R151" i="12"/>
  <c r="P151" i="12"/>
  <c r="BI149" i="12"/>
  <c r="BH149" i="12"/>
  <c r="BG149" i="12"/>
  <c r="BF149" i="12"/>
  <c r="T149" i="12"/>
  <c r="R149" i="12"/>
  <c r="P149" i="12"/>
  <c r="BI147" i="12"/>
  <c r="BH147" i="12"/>
  <c r="BG147" i="12"/>
  <c r="BF147" i="12"/>
  <c r="T147" i="12"/>
  <c r="R147" i="12"/>
  <c r="P147" i="12"/>
  <c r="BI144" i="12"/>
  <c r="BH144" i="12"/>
  <c r="BG144" i="12"/>
  <c r="BF144" i="12"/>
  <c r="T144" i="12"/>
  <c r="T143" i="12" s="1"/>
  <c r="R144" i="12"/>
  <c r="R143" i="12" s="1"/>
  <c r="P144" i="12"/>
  <c r="P143" i="12"/>
  <c r="BI141" i="12"/>
  <c r="BH141" i="12"/>
  <c r="BG141" i="12"/>
  <c r="BF141" i="12"/>
  <c r="T141" i="12"/>
  <c r="T140" i="12"/>
  <c r="R141" i="12"/>
  <c r="R140" i="12" s="1"/>
  <c r="P141" i="12"/>
  <c r="P140" i="12" s="1"/>
  <c r="BI139" i="12"/>
  <c r="BH139" i="12"/>
  <c r="BG139" i="12"/>
  <c r="BF139" i="12"/>
  <c r="T139" i="12"/>
  <c r="R139" i="12"/>
  <c r="P139" i="12"/>
  <c r="BI137" i="12"/>
  <c r="BH137" i="12"/>
  <c r="BG137" i="12"/>
  <c r="BF137" i="12"/>
  <c r="T137" i="12"/>
  <c r="R137" i="12"/>
  <c r="P137" i="12"/>
  <c r="BI135" i="12"/>
  <c r="BH135" i="12"/>
  <c r="BG135" i="12"/>
  <c r="BF135" i="12"/>
  <c r="T135" i="12"/>
  <c r="R135" i="12"/>
  <c r="P135" i="12"/>
  <c r="BI133" i="12"/>
  <c r="BH133" i="12"/>
  <c r="BG133" i="12"/>
  <c r="BF133" i="12"/>
  <c r="T133" i="12"/>
  <c r="R133" i="12"/>
  <c r="P133" i="12"/>
  <c r="BI131" i="12"/>
  <c r="BH131" i="12"/>
  <c r="BG131" i="12"/>
  <c r="BF131" i="12"/>
  <c r="T131" i="12"/>
  <c r="R131" i="12"/>
  <c r="P131" i="12"/>
  <c r="BI129" i="12"/>
  <c r="BH129" i="12"/>
  <c r="BG129" i="12"/>
  <c r="BF129" i="12"/>
  <c r="T129" i="12"/>
  <c r="R129" i="12"/>
  <c r="P129" i="12"/>
  <c r="BI128" i="12"/>
  <c r="BH128" i="12"/>
  <c r="BG128" i="12"/>
  <c r="BF128" i="12"/>
  <c r="T128" i="12"/>
  <c r="R128" i="12"/>
  <c r="P128" i="12"/>
  <c r="BI127" i="12"/>
  <c r="BH127" i="12"/>
  <c r="BG127" i="12"/>
  <c r="BF127" i="12"/>
  <c r="T127" i="12"/>
  <c r="R127" i="12"/>
  <c r="P127" i="12"/>
  <c r="BI126" i="12"/>
  <c r="BH126" i="12"/>
  <c r="BG126" i="12"/>
  <c r="BF126" i="12"/>
  <c r="T126" i="12"/>
  <c r="R126" i="12"/>
  <c r="P126" i="12"/>
  <c r="BI124" i="12"/>
  <c r="BH124" i="12"/>
  <c r="BG124" i="12"/>
  <c r="BF124" i="12"/>
  <c r="T124" i="12"/>
  <c r="R124" i="12"/>
  <c r="P124" i="12"/>
  <c r="F116" i="12"/>
  <c r="E114" i="12"/>
  <c r="F89" i="12"/>
  <c r="E87" i="12"/>
  <c r="J24" i="12"/>
  <c r="E24" i="12"/>
  <c r="J92" i="12" s="1"/>
  <c r="J23" i="12"/>
  <c r="J21" i="12"/>
  <c r="E21" i="12"/>
  <c r="J118" i="12"/>
  <c r="J20" i="12"/>
  <c r="J18" i="12"/>
  <c r="E18" i="12"/>
  <c r="F92" i="12" s="1"/>
  <c r="J17" i="12"/>
  <c r="J15" i="12"/>
  <c r="E15" i="12"/>
  <c r="F118" i="12" s="1"/>
  <c r="J14" i="12"/>
  <c r="J12" i="12"/>
  <c r="J89" i="12"/>
  <c r="E7" i="12"/>
  <c r="E112" i="12" s="1"/>
  <c r="J37" i="11"/>
  <c r="J36" i="11"/>
  <c r="AY104" i="1" s="1"/>
  <c r="J35" i="11"/>
  <c r="AX104" i="1" s="1"/>
  <c r="BI159" i="11"/>
  <c r="BH159" i="11"/>
  <c r="BG159" i="11"/>
  <c r="BF159" i="11"/>
  <c r="T159" i="11"/>
  <c r="T158" i="11"/>
  <c r="R159" i="11"/>
  <c r="R158" i="11"/>
  <c r="P159" i="11"/>
  <c r="P158" i="11" s="1"/>
  <c r="BI156" i="11"/>
  <c r="BH156" i="11"/>
  <c r="BG156" i="11"/>
  <c r="BF156" i="11"/>
  <c r="T156" i="11"/>
  <c r="T155" i="11" s="1"/>
  <c r="R156" i="11"/>
  <c r="R155" i="11"/>
  <c r="P156" i="11"/>
  <c r="P155" i="11"/>
  <c r="BI153" i="11"/>
  <c r="BH153" i="11"/>
  <c r="BG153" i="11"/>
  <c r="BF153" i="11"/>
  <c r="T153" i="11"/>
  <c r="T152" i="11" s="1"/>
  <c r="R153" i="11"/>
  <c r="R152" i="11" s="1"/>
  <c r="P153" i="11"/>
  <c r="P152" i="11"/>
  <c r="BI150" i="11"/>
  <c r="BH150" i="11"/>
  <c r="BG150" i="11"/>
  <c r="BF150" i="11"/>
  <c r="T150" i="11"/>
  <c r="R150" i="11"/>
  <c r="P150" i="11"/>
  <c r="BI148" i="11"/>
  <c r="BH148" i="11"/>
  <c r="BG148" i="11"/>
  <c r="BF148" i="11"/>
  <c r="T148" i="11"/>
  <c r="R148" i="11"/>
  <c r="P148" i="11"/>
  <c r="BI146" i="11"/>
  <c r="BH146" i="11"/>
  <c r="BG146" i="11"/>
  <c r="BF146" i="11"/>
  <c r="T146" i="11"/>
  <c r="R146" i="11"/>
  <c r="P146" i="11"/>
  <c r="BI144" i="11"/>
  <c r="BH144" i="11"/>
  <c r="BG144" i="11"/>
  <c r="BF144" i="11"/>
  <c r="T144" i="11"/>
  <c r="R144" i="11"/>
  <c r="P144" i="11"/>
  <c r="BI141" i="11"/>
  <c r="BH141" i="11"/>
  <c r="BG141" i="11"/>
  <c r="BF141" i="11"/>
  <c r="T141" i="11"/>
  <c r="R141" i="11"/>
  <c r="P141" i="11"/>
  <c r="BI139" i="11"/>
  <c r="BH139" i="11"/>
  <c r="BG139" i="11"/>
  <c r="BF139" i="11"/>
  <c r="T139" i="11"/>
  <c r="R139" i="11"/>
  <c r="P139" i="11"/>
  <c r="BI136" i="11"/>
  <c r="BH136" i="11"/>
  <c r="BG136" i="11"/>
  <c r="BF136" i="11"/>
  <c r="T136" i="11"/>
  <c r="R136" i="11"/>
  <c r="P136" i="11"/>
  <c r="BI134" i="11"/>
  <c r="BH134" i="11"/>
  <c r="BG134" i="11"/>
  <c r="BF134" i="11"/>
  <c r="T134" i="11"/>
  <c r="R134" i="11"/>
  <c r="P134" i="11"/>
  <c r="BI132" i="11"/>
  <c r="BH132" i="11"/>
  <c r="BG132" i="11"/>
  <c r="BF132" i="11"/>
  <c r="T132" i="11"/>
  <c r="R132" i="11"/>
  <c r="P132" i="11"/>
  <c r="BI130" i="11"/>
  <c r="BH130" i="11"/>
  <c r="BG130" i="11"/>
  <c r="BF130" i="11"/>
  <c r="T130" i="11"/>
  <c r="R130" i="11"/>
  <c r="P130" i="11"/>
  <c r="BI128" i="11"/>
  <c r="BH128" i="11"/>
  <c r="BG128" i="11"/>
  <c r="BF128" i="11"/>
  <c r="T128" i="11"/>
  <c r="R128" i="11"/>
  <c r="P128" i="11"/>
  <c r="BI125" i="11"/>
  <c r="BH125" i="11"/>
  <c r="BG125" i="11"/>
  <c r="BF125" i="11"/>
  <c r="T125" i="11"/>
  <c r="T124" i="11"/>
  <c r="R125" i="11"/>
  <c r="R124" i="11" s="1"/>
  <c r="P125" i="11"/>
  <c r="P124" i="11" s="1"/>
  <c r="F117" i="11"/>
  <c r="E115" i="11"/>
  <c r="F89" i="11"/>
  <c r="E87" i="11"/>
  <c r="J24" i="11"/>
  <c r="E24" i="11"/>
  <c r="J92" i="11" s="1"/>
  <c r="J23" i="11"/>
  <c r="J21" i="11"/>
  <c r="E21" i="11"/>
  <c r="J119" i="11"/>
  <c r="J20" i="11"/>
  <c r="J18" i="11"/>
  <c r="E18" i="11"/>
  <c r="F92" i="11" s="1"/>
  <c r="J17" i="11"/>
  <c r="J15" i="11"/>
  <c r="E15" i="11"/>
  <c r="F91" i="11" s="1"/>
  <c r="J14" i="11"/>
  <c r="J12" i="11"/>
  <c r="J117" i="11" s="1"/>
  <c r="E7" i="11"/>
  <c r="E85" i="11" s="1"/>
  <c r="J37" i="10"/>
  <c r="J36" i="10"/>
  <c r="AY103" i="1" s="1"/>
  <c r="J35" i="10"/>
  <c r="AX103" i="1" s="1"/>
  <c r="BI147" i="10"/>
  <c r="BH147" i="10"/>
  <c r="BG147" i="10"/>
  <c r="BF147" i="10"/>
  <c r="T147" i="10"/>
  <c r="R147" i="10"/>
  <c r="P147" i="10"/>
  <c r="BI145" i="10"/>
  <c r="BH145" i="10"/>
  <c r="BG145" i="10"/>
  <c r="BF145" i="10"/>
  <c r="T145" i="10"/>
  <c r="R145" i="10"/>
  <c r="P145" i="10"/>
  <c r="BI143" i="10"/>
  <c r="BH143" i="10"/>
  <c r="BG143" i="10"/>
  <c r="BF143" i="10"/>
  <c r="T143" i="10"/>
  <c r="R143" i="10"/>
  <c r="P143" i="10"/>
  <c r="BI140" i="10"/>
  <c r="BH140" i="10"/>
  <c r="BG140" i="10"/>
  <c r="BF140" i="10"/>
  <c r="T140" i="10"/>
  <c r="R140" i="10"/>
  <c r="P140" i="10"/>
  <c r="BI138" i="10"/>
  <c r="BH138" i="10"/>
  <c r="BG138" i="10"/>
  <c r="BF138" i="10"/>
  <c r="T138" i="10"/>
  <c r="R138" i="10"/>
  <c r="P138" i="10"/>
  <c r="BI135" i="10"/>
  <c r="BH135" i="10"/>
  <c r="BG135" i="10"/>
  <c r="BF135" i="10"/>
  <c r="T135" i="10"/>
  <c r="T134" i="10" s="1"/>
  <c r="R135" i="10"/>
  <c r="R134" i="10" s="1"/>
  <c r="P135" i="10"/>
  <c r="P134" i="10"/>
  <c r="BI132" i="10"/>
  <c r="BH132" i="10"/>
  <c r="BG132" i="10"/>
  <c r="BF132" i="10"/>
  <c r="T132" i="10"/>
  <c r="R132" i="10"/>
  <c r="P132" i="10"/>
  <c r="BI130" i="10"/>
  <c r="BH130" i="10"/>
  <c r="BG130" i="10"/>
  <c r="BF130" i="10"/>
  <c r="T130" i="10"/>
  <c r="R130" i="10"/>
  <c r="P130" i="10"/>
  <c r="BI128" i="10"/>
  <c r="BH128" i="10"/>
  <c r="BG128" i="10"/>
  <c r="BF128" i="10"/>
  <c r="T128" i="10"/>
  <c r="R128" i="10"/>
  <c r="P128" i="10"/>
  <c r="BI126" i="10"/>
  <c r="BH126" i="10"/>
  <c r="BG126" i="10"/>
  <c r="BF126" i="10"/>
  <c r="T126" i="10"/>
  <c r="R126" i="10"/>
  <c r="P126" i="10"/>
  <c r="BI123" i="10"/>
  <c r="BH123" i="10"/>
  <c r="BG123" i="10"/>
  <c r="BF123" i="10"/>
  <c r="T123" i="10"/>
  <c r="T122" i="10" s="1"/>
  <c r="R123" i="10"/>
  <c r="R122" i="10"/>
  <c r="P123" i="10"/>
  <c r="P122" i="10" s="1"/>
  <c r="F115" i="10"/>
  <c r="E113" i="10"/>
  <c r="F89" i="10"/>
  <c r="E87" i="10"/>
  <c r="J24" i="10"/>
  <c r="E24" i="10"/>
  <c r="J118" i="10"/>
  <c r="J23" i="10"/>
  <c r="J21" i="10"/>
  <c r="E21" i="10"/>
  <c r="J91" i="10" s="1"/>
  <c r="J20" i="10"/>
  <c r="J18" i="10"/>
  <c r="E18" i="10"/>
  <c r="F92" i="10" s="1"/>
  <c r="J17" i="10"/>
  <c r="J15" i="10"/>
  <c r="E15" i="10"/>
  <c r="F91" i="10"/>
  <c r="J14" i="10"/>
  <c r="J12" i="10"/>
  <c r="J89" i="10"/>
  <c r="E7" i="10"/>
  <c r="E85" i="10" s="1"/>
  <c r="J37" i="9"/>
  <c r="J36" i="9"/>
  <c r="AY102" i="1" s="1"/>
  <c r="J35" i="9"/>
  <c r="AX102" i="1"/>
  <c r="BI179" i="9"/>
  <c r="BH179" i="9"/>
  <c r="BG179" i="9"/>
  <c r="BF179" i="9"/>
  <c r="T179" i="9"/>
  <c r="R179" i="9"/>
  <c r="P179" i="9"/>
  <c r="BI177" i="9"/>
  <c r="BH177" i="9"/>
  <c r="BG177" i="9"/>
  <c r="BF177" i="9"/>
  <c r="T177" i="9"/>
  <c r="R177" i="9"/>
  <c r="P177" i="9"/>
  <c r="BI174" i="9"/>
  <c r="BH174" i="9"/>
  <c r="BG174" i="9"/>
  <c r="BF174" i="9"/>
  <c r="T174" i="9"/>
  <c r="R174" i="9"/>
  <c r="P174" i="9"/>
  <c r="BI172" i="9"/>
  <c r="BH172" i="9"/>
  <c r="BG172" i="9"/>
  <c r="BF172" i="9"/>
  <c r="T172" i="9"/>
  <c r="R172" i="9"/>
  <c r="P172" i="9"/>
  <c r="BI170" i="9"/>
  <c r="BH170" i="9"/>
  <c r="BG170" i="9"/>
  <c r="BF170" i="9"/>
  <c r="T170" i="9"/>
  <c r="R170" i="9"/>
  <c r="P170" i="9"/>
  <c r="BI168" i="9"/>
  <c r="BH168" i="9"/>
  <c r="BG168" i="9"/>
  <c r="BF168" i="9"/>
  <c r="T168" i="9"/>
  <c r="R168" i="9"/>
  <c r="P168" i="9"/>
  <c r="BI166" i="9"/>
  <c r="BH166" i="9"/>
  <c r="BG166" i="9"/>
  <c r="BF166" i="9"/>
  <c r="T166" i="9"/>
  <c r="R166" i="9"/>
  <c r="P166" i="9"/>
  <c r="BI164" i="9"/>
  <c r="BH164" i="9"/>
  <c r="BG164" i="9"/>
  <c r="BF164" i="9"/>
  <c r="T164" i="9"/>
  <c r="R164" i="9"/>
  <c r="P164" i="9"/>
  <c r="BI162" i="9"/>
  <c r="BH162" i="9"/>
  <c r="BG162" i="9"/>
  <c r="BF162" i="9"/>
  <c r="T162" i="9"/>
  <c r="R162" i="9"/>
  <c r="P162" i="9"/>
  <c r="BI159" i="9"/>
  <c r="BH159" i="9"/>
  <c r="BG159" i="9"/>
  <c r="BF159" i="9"/>
  <c r="T159" i="9"/>
  <c r="R159" i="9"/>
  <c r="P159" i="9"/>
  <c r="BI157" i="9"/>
  <c r="BH157" i="9"/>
  <c r="BG157" i="9"/>
  <c r="BF157" i="9"/>
  <c r="T157" i="9"/>
  <c r="R157" i="9"/>
  <c r="P157" i="9"/>
  <c r="BI155" i="9"/>
  <c r="BH155" i="9"/>
  <c r="BG155" i="9"/>
  <c r="BF155" i="9"/>
  <c r="T155" i="9"/>
  <c r="R155" i="9"/>
  <c r="P155" i="9"/>
  <c r="BI153" i="9"/>
  <c r="BH153" i="9"/>
  <c r="BG153" i="9"/>
  <c r="BF153" i="9"/>
  <c r="T153" i="9"/>
  <c r="R153" i="9"/>
  <c r="P153" i="9"/>
  <c r="BI150" i="9"/>
  <c r="BH150" i="9"/>
  <c r="BG150" i="9"/>
  <c r="BF150" i="9"/>
  <c r="T150" i="9"/>
  <c r="R150" i="9"/>
  <c r="P150" i="9"/>
  <c r="BI148" i="9"/>
  <c r="BH148" i="9"/>
  <c r="BG148" i="9"/>
  <c r="BF148" i="9"/>
  <c r="T148" i="9"/>
  <c r="R148" i="9"/>
  <c r="P148" i="9"/>
  <c r="BI146" i="9"/>
  <c r="BH146" i="9"/>
  <c r="BG146" i="9"/>
  <c r="BF146" i="9"/>
  <c r="T146" i="9"/>
  <c r="R146" i="9"/>
  <c r="P146" i="9"/>
  <c r="BI143" i="9"/>
  <c r="BH143" i="9"/>
  <c r="BG143" i="9"/>
  <c r="BF143" i="9"/>
  <c r="T143" i="9"/>
  <c r="R143" i="9"/>
  <c r="P143" i="9"/>
  <c r="BI141" i="9"/>
  <c r="BH141" i="9"/>
  <c r="BG141" i="9"/>
  <c r="BF141" i="9"/>
  <c r="T141" i="9"/>
  <c r="R141" i="9"/>
  <c r="P141" i="9"/>
  <c r="BI139" i="9"/>
  <c r="BH139" i="9"/>
  <c r="BG139" i="9"/>
  <c r="BF139" i="9"/>
  <c r="T139" i="9"/>
  <c r="R139" i="9"/>
  <c r="P139" i="9"/>
  <c r="BI137" i="9"/>
  <c r="BH137" i="9"/>
  <c r="BG137" i="9"/>
  <c r="BF137" i="9"/>
  <c r="T137" i="9"/>
  <c r="R137" i="9"/>
  <c r="P137" i="9"/>
  <c r="BI135" i="9"/>
  <c r="BH135" i="9"/>
  <c r="BG135" i="9"/>
  <c r="BF135" i="9"/>
  <c r="T135" i="9"/>
  <c r="R135" i="9"/>
  <c r="P135" i="9"/>
  <c r="BI133" i="9"/>
  <c r="BH133" i="9"/>
  <c r="BG133" i="9"/>
  <c r="BF133" i="9"/>
  <c r="T133" i="9"/>
  <c r="R133" i="9"/>
  <c r="P133" i="9"/>
  <c r="BI131" i="9"/>
  <c r="BH131" i="9"/>
  <c r="BG131" i="9"/>
  <c r="BF131" i="9"/>
  <c r="T131" i="9"/>
  <c r="R131" i="9"/>
  <c r="P131" i="9"/>
  <c r="BI129" i="9"/>
  <c r="BH129" i="9"/>
  <c r="BG129" i="9"/>
  <c r="BF129" i="9"/>
  <c r="T129" i="9"/>
  <c r="R129" i="9"/>
  <c r="P129" i="9"/>
  <c r="BI127" i="9"/>
  <c r="BH127" i="9"/>
  <c r="BG127" i="9"/>
  <c r="BF127" i="9"/>
  <c r="T127" i="9"/>
  <c r="R127" i="9"/>
  <c r="P127" i="9"/>
  <c r="BI124" i="9"/>
  <c r="BH124" i="9"/>
  <c r="BG124" i="9"/>
  <c r="BF124" i="9"/>
  <c r="T124" i="9"/>
  <c r="T123" i="9" s="1"/>
  <c r="R124" i="9"/>
  <c r="R123" i="9" s="1"/>
  <c r="P124" i="9"/>
  <c r="P123" i="9"/>
  <c r="F116" i="9"/>
  <c r="E114" i="9"/>
  <c r="F89" i="9"/>
  <c r="E87" i="9"/>
  <c r="J24" i="9"/>
  <c r="E24" i="9"/>
  <c r="J92" i="9"/>
  <c r="J23" i="9"/>
  <c r="J21" i="9"/>
  <c r="E21" i="9"/>
  <c r="J118" i="9" s="1"/>
  <c r="J20" i="9"/>
  <c r="J18" i="9"/>
  <c r="E18" i="9"/>
  <c r="F119" i="9" s="1"/>
  <c r="J17" i="9"/>
  <c r="J15" i="9"/>
  <c r="E15" i="9"/>
  <c r="F91" i="9"/>
  <c r="J14" i="9"/>
  <c r="J12" i="9"/>
  <c r="J116" i="9" s="1"/>
  <c r="E7" i="9"/>
  <c r="E112" i="9"/>
  <c r="J37" i="8"/>
  <c r="J36" i="8"/>
  <c r="AY101" i="1" s="1"/>
  <c r="J35" i="8"/>
  <c r="AX101" i="1" s="1"/>
  <c r="BI159" i="8"/>
  <c r="BH159" i="8"/>
  <c r="BG159" i="8"/>
  <c r="BF159" i="8"/>
  <c r="T159" i="8"/>
  <c r="R159" i="8"/>
  <c r="P159" i="8"/>
  <c r="BI157" i="8"/>
  <c r="BH157" i="8"/>
  <c r="BG157" i="8"/>
  <c r="BF157" i="8"/>
  <c r="T157" i="8"/>
  <c r="R157" i="8"/>
  <c r="P157" i="8"/>
  <c r="BI155" i="8"/>
  <c r="BH155" i="8"/>
  <c r="BG155" i="8"/>
  <c r="BF155" i="8"/>
  <c r="T155" i="8"/>
  <c r="R155" i="8"/>
  <c r="P155" i="8"/>
  <c r="BI153" i="8"/>
  <c r="BH153" i="8"/>
  <c r="BG153" i="8"/>
  <c r="BF153" i="8"/>
  <c r="T153" i="8"/>
  <c r="R153" i="8"/>
  <c r="P153" i="8"/>
  <c r="BI150" i="8"/>
  <c r="BH150" i="8"/>
  <c r="BG150" i="8"/>
  <c r="BF150" i="8"/>
  <c r="T150" i="8"/>
  <c r="R150" i="8"/>
  <c r="P150" i="8"/>
  <c r="BI148" i="8"/>
  <c r="BH148" i="8"/>
  <c r="BG148" i="8"/>
  <c r="BF148" i="8"/>
  <c r="T148" i="8"/>
  <c r="R148" i="8"/>
  <c r="P148" i="8"/>
  <c r="BI145" i="8"/>
  <c r="BH145" i="8"/>
  <c r="BG145" i="8"/>
  <c r="BF145" i="8"/>
  <c r="T145" i="8"/>
  <c r="R145" i="8"/>
  <c r="P145" i="8"/>
  <c r="BI143" i="8"/>
  <c r="BH143" i="8"/>
  <c r="BG143" i="8"/>
  <c r="BF143" i="8"/>
  <c r="T143" i="8"/>
  <c r="R143" i="8"/>
  <c r="P143" i="8"/>
  <c r="BI141" i="8"/>
  <c r="BH141" i="8"/>
  <c r="BG141" i="8"/>
  <c r="BF141" i="8"/>
  <c r="T141" i="8"/>
  <c r="R141" i="8"/>
  <c r="P141" i="8"/>
  <c r="BI139" i="8"/>
  <c r="BH139" i="8"/>
  <c r="BG139" i="8"/>
  <c r="BF139" i="8"/>
  <c r="T139" i="8"/>
  <c r="R139" i="8"/>
  <c r="P139" i="8"/>
  <c r="BI136" i="8"/>
  <c r="BH136" i="8"/>
  <c r="BG136" i="8"/>
  <c r="BF136" i="8"/>
  <c r="T136" i="8"/>
  <c r="R136" i="8"/>
  <c r="P136" i="8"/>
  <c r="BI134" i="8"/>
  <c r="BH134" i="8"/>
  <c r="BG134" i="8"/>
  <c r="BF134" i="8"/>
  <c r="T134" i="8"/>
  <c r="R134" i="8"/>
  <c r="P134" i="8"/>
  <c r="BI132" i="8"/>
  <c r="BH132" i="8"/>
  <c r="BG132" i="8"/>
  <c r="BF132" i="8"/>
  <c r="T132" i="8"/>
  <c r="R132" i="8"/>
  <c r="P132" i="8"/>
  <c r="BI129" i="8"/>
  <c r="BH129" i="8"/>
  <c r="BG129" i="8"/>
  <c r="BF129" i="8"/>
  <c r="T129" i="8"/>
  <c r="T128" i="8"/>
  <c r="R129" i="8"/>
  <c r="R128" i="8" s="1"/>
  <c r="P129" i="8"/>
  <c r="P128" i="8" s="1"/>
  <c r="BI126" i="8"/>
  <c r="BH126" i="8"/>
  <c r="BG126" i="8"/>
  <c r="BF126" i="8"/>
  <c r="T126" i="8"/>
  <c r="R126" i="8"/>
  <c r="P126" i="8"/>
  <c r="BI124" i="8"/>
  <c r="BH124" i="8"/>
  <c r="BG124" i="8"/>
  <c r="BF124" i="8"/>
  <c r="T124" i="8"/>
  <c r="R124" i="8"/>
  <c r="P124" i="8"/>
  <c r="F116" i="8"/>
  <c r="E114" i="8"/>
  <c r="F89" i="8"/>
  <c r="E87" i="8"/>
  <c r="J24" i="8"/>
  <c r="E24" i="8"/>
  <c r="J92" i="8"/>
  <c r="J23" i="8"/>
  <c r="J21" i="8"/>
  <c r="E21" i="8"/>
  <c r="J118" i="8" s="1"/>
  <c r="J20" i="8"/>
  <c r="J18" i="8"/>
  <c r="E18" i="8"/>
  <c r="F92" i="8" s="1"/>
  <c r="J17" i="8"/>
  <c r="J15" i="8"/>
  <c r="E15" i="8"/>
  <c r="F118" i="8"/>
  <c r="J14" i="8"/>
  <c r="J12" i="8"/>
  <c r="J116" i="8" s="1"/>
  <c r="E7" i="8"/>
  <c r="E85" i="8"/>
  <c r="J37" i="7"/>
  <c r="J36" i="7"/>
  <c r="AY100" i="1" s="1"/>
  <c r="J35" i="7"/>
  <c r="AX100" i="1" s="1"/>
  <c r="BI155" i="7"/>
  <c r="BH155" i="7"/>
  <c r="BG155" i="7"/>
  <c r="BF155" i="7"/>
  <c r="T155" i="7"/>
  <c r="R155" i="7"/>
  <c r="P155" i="7"/>
  <c r="BI153" i="7"/>
  <c r="BH153" i="7"/>
  <c r="BG153" i="7"/>
  <c r="BF153" i="7"/>
  <c r="T153" i="7"/>
  <c r="R153" i="7"/>
  <c r="P153" i="7"/>
  <c r="BI151" i="7"/>
  <c r="BH151" i="7"/>
  <c r="BG151" i="7"/>
  <c r="BF151" i="7"/>
  <c r="T151" i="7"/>
  <c r="R151" i="7"/>
  <c r="P151" i="7"/>
  <c r="BI148" i="7"/>
  <c r="BH148" i="7"/>
  <c r="BG148" i="7"/>
  <c r="BF148" i="7"/>
  <c r="T148" i="7"/>
  <c r="R148" i="7"/>
  <c r="P148" i="7"/>
  <c r="BI146" i="7"/>
  <c r="BH146" i="7"/>
  <c r="BG146" i="7"/>
  <c r="BF146" i="7"/>
  <c r="T146" i="7"/>
  <c r="R146" i="7"/>
  <c r="P146" i="7"/>
  <c r="BI143" i="7"/>
  <c r="BH143" i="7"/>
  <c r="BG143" i="7"/>
  <c r="BF143" i="7"/>
  <c r="T143" i="7"/>
  <c r="R143" i="7"/>
  <c r="P143" i="7"/>
  <c r="BI141" i="7"/>
  <c r="BH141" i="7"/>
  <c r="BG141" i="7"/>
  <c r="BF141" i="7"/>
  <c r="T141" i="7"/>
  <c r="R141" i="7"/>
  <c r="P141" i="7"/>
  <c r="BI139" i="7"/>
  <c r="BH139" i="7"/>
  <c r="BG139" i="7"/>
  <c r="BF139" i="7"/>
  <c r="T139" i="7"/>
  <c r="R139" i="7"/>
  <c r="P139" i="7"/>
  <c r="BI137" i="7"/>
  <c r="BH137" i="7"/>
  <c r="BG137" i="7"/>
  <c r="BF137" i="7"/>
  <c r="T137" i="7"/>
  <c r="R137" i="7"/>
  <c r="P137" i="7"/>
  <c r="BI134" i="7"/>
  <c r="BH134" i="7"/>
  <c r="BG134" i="7"/>
  <c r="BF134" i="7"/>
  <c r="T134" i="7"/>
  <c r="R134" i="7"/>
  <c r="P134" i="7"/>
  <c r="BI132" i="7"/>
  <c r="BH132" i="7"/>
  <c r="BG132" i="7"/>
  <c r="BF132" i="7"/>
  <c r="T132" i="7"/>
  <c r="R132" i="7"/>
  <c r="P132" i="7"/>
  <c r="BI129" i="7"/>
  <c r="BH129" i="7"/>
  <c r="F36" i="7" s="1"/>
  <c r="BG129" i="7"/>
  <c r="BF129" i="7"/>
  <c r="T129" i="7"/>
  <c r="T128" i="7"/>
  <c r="R129" i="7"/>
  <c r="R128" i="7"/>
  <c r="P129" i="7"/>
  <c r="P128" i="7" s="1"/>
  <c r="BI126" i="7"/>
  <c r="F37" i="7" s="1"/>
  <c r="BH126" i="7"/>
  <c r="BG126" i="7"/>
  <c r="BF126" i="7"/>
  <c r="T126" i="7"/>
  <c r="R126" i="7"/>
  <c r="P126" i="7"/>
  <c r="BI124" i="7"/>
  <c r="BH124" i="7"/>
  <c r="BG124" i="7"/>
  <c r="BF124" i="7"/>
  <c r="J34" i="7" s="1"/>
  <c r="T124" i="7"/>
  <c r="R124" i="7"/>
  <c r="P124" i="7"/>
  <c r="F116" i="7"/>
  <c r="E114" i="7"/>
  <c r="F89" i="7"/>
  <c r="E87" i="7"/>
  <c r="J24" i="7"/>
  <c r="E24" i="7"/>
  <c r="J92" i="7" s="1"/>
  <c r="J23" i="7"/>
  <c r="J21" i="7"/>
  <c r="E21" i="7"/>
  <c r="J118" i="7"/>
  <c r="J20" i="7"/>
  <c r="J18" i="7"/>
  <c r="E18" i="7"/>
  <c r="F92" i="7" s="1"/>
  <c r="J17" i="7"/>
  <c r="J15" i="7"/>
  <c r="E15" i="7"/>
  <c r="F118" i="7" s="1"/>
  <c r="J14" i="7"/>
  <c r="J12" i="7"/>
  <c r="J89" i="7" s="1"/>
  <c r="E7" i="7"/>
  <c r="E85" i="7" s="1"/>
  <c r="J37" i="6"/>
  <c r="J36" i="6"/>
  <c r="AY99" i="1" s="1"/>
  <c r="J35" i="6"/>
  <c r="AX99" i="1" s="1"/>
  <c r="BI197" i="6"/>
  <c r="BH197" i="6"/>
  <c r="BG197" i="6"/>
  <c r="BF197" i="6"/>
  <c r="T197" i="6"/>
  <c r="R197" i="6"/>
  <c r="P197" i="6"/>
  <c r="BI195" i="6"/>
  <c r="BH195" i="6"/>
  <c r="BG195" i="6"/>
  <c r="BF195" i="6"/>
  <c r="T195" i="6"/>
  <c r="R195" i="6"/>
  <c r="P195" i="6"/>
  <c r="BI193" i="6"/>
  <c r="BH193" i="6"/>
  <c r="BG193" i="6"/>
  <c r="BF193" i="6"/>
  <c r="T193" i="6"/>
  <c r="R193" i="6"/>
  <c r="P193" i="6"/>
  <c r="BI191" i="6"/>
  <c r="BH191" i="6"/>
  <c r="BG191" i="6"/>
  <c r="BF191" i="6"/>
  <c r="T191" i="6"/>
  <c r="R191" i="6"/>
  <c r="P191" i="6"/>
  <c r="BI188" i="6"/>
  <c r="BH188" i="6"/>
  <c r="BG188" i="6"/>
  <c r="BF188" i="6"/>
  <c r="T188" i="6"/>
  <c r="T187" i="6" s="1"/>
  <c r="R188" i="6"/>
  <c r="R187" i="6" s="1"/>
  <c r="P188" i="6"/>
  <c r="P187" i="6" s="1"/>
  <c r="BI185" i="6"/>
  <c r="BH185" i="6"/>
  <c r="BG185" i="6"/>
  <c r="BF185" i="6"/>
  <c r="T185" i="6"/>
  <c r="T184" i="6" s="1"/>
  <c r="R185" i="6"/>
  <c r="R184" i="6" s="1"/>
  <c r="P185" i="6"/>
  <c r="P184" i="6" s="1"/>
  <c r="BI182" i="6"/>
  <c r="BH182" i="6"/>
  <c r="BG182" i="6"/>
  <c r="BF182" i="6"/>
  <c r="T182" i="6"/>
  <c r="R182" i="6"/>
  <c r="P182" i="6"/>
  <c r="BI180" i="6"/>
  <c r="BH180" i="6"/>
  <c r="BG180" i="6"/>
  <c r="BF180" i="6"/>
  <c r="T180" i="6"/>
  <c r="R180" i="6"/>
  <c r="P180" i="6"/>
  <c r="BI178" i="6"/>
  <c r="BH178" i="6"/>
  <c r="BG178" i="6"/>
  <c r="BF178" i="6"/>
  <c r="T178" i="6"/>
  <c r="R178" i="6"/>
  <c r="P178" i="6"/>
  <c r="BI176" i="6"/>
  <c r="BH176" i="6"/>
  <c r="BG176" i="6"/>
  <c r="BF176" i="6"/>
  <c r="T176" i="6"/>
  <c r="R176" i="6"/>
  <c r="P176" i="6"/>
  <c r="BI174" i="6"/>
  <c r="BH174" i="6"/>
  <c r="BG174" i="6"/>
  <c r="BF174" i="6"/>
  <c r="T174" i="6"/>
  <c r="R174" i="6"/>
  <c r="P174" i="6"/>
  <c r="BI172" i="6"/>
  <c r="BH172" i="6"/>
  <c r="BG172" i="6"/>
  <c r="BF172" i="6"/>
  <c r="T172" i="6"/>
  <c r="R172" i="6"/>
  <c r="P172" i="6"/>
  <c r="BI169" i="6"/>
  <c r="BH169" i="6"/>
  <c r="BG169" i="6"/>
  <c r="BF169" i="6"/>
  <c r="T169" i="6"/>
  <c r="R169" i="6"/>
  <c r="P169" i="6"/>
  <c r="BI167" i="6"/>
  <c r="BH167" i="6"/>
  <c r="BG167" i="6"/>
  <c r="BF167" i="6"/>
  <c r="T167" i="6"/>
  <c r="R167" i="6"/>
  <c r="P167" i="6"/>
  <c r="BI165" i="6"/>
  <c r="BH165" i="6"/>
  <c r="BG165" i="6"/>
  <c r="BF165" i="6"/>
  <c r="T165" i="6"/>
  <c r="R165" i="6"/>
  <c r="P165" i="6"/>
  <c r="BI163" i="6"/>
  <c r="BH163" i="6"/>
  <c r="BG163" i="6"/>
  <c r="BF163" i="6"/>
  <c r="T163" i="6"/>
  <c r="R163" i="6"/>
  <c r="P163" i="6"/>
  <c r="BI161" i="6"/>
  <c r="BH161" i="6"/>
  <c r="BG161" i="6"/>
  <c r="BF161" i="6"/>
  <c r="T161" i="6"/>
  <c r="R161" i="6"/>
  <c r="P161" i="6"/>
  <c r="BI159" i="6"/>
  <c r="BH159" i="6"/>
  <c r="BG159" i="6"/>
  <c r="BF159" i="6"/>
  <c r="T159" i="6"/>
  <c r="R159" i="6"/>
  <c r="P159" i="6"/>
  <c r="BI156" i="6"/>
  <c r="BH156" i="6"/>
  <c r="BG156" i="6"/>
  <c r="BF156" i="6"/>
  <c r="T156" i="6"/>
  <c r="R156" i="6"/>
  <c r="P156" i="6"/>
  <c r="BI154" i="6"/>
  <c r="BH154" i="6"/>
  <c r="BG154" i="6"/>
  <c r="BF154" i="6"/>
  <c r="T154" i="6"/>
  <c r="R154" i="6"/>
  <c r="P154" i="6"/>
  <c r="BI152" i="6"/>
  <c r="BH152" i="6"/>
  <c r="BG152" i="6"/>
  <c r="BF152" i="6"/>
  <c r="T152" i="6"/>
  <c r="R152" i="6"/>
  <c r="P152" i="6"/>
  <c r="BI150" i="6"/>
  <c r="BH150" i="6"/>
  <c r="BG150" i="6"/>
  <c r="BF150" i="6"/>
  <c r="T150" i="6"/>
  <c r="R150" i="6"/>
  <c r="P150" i="6"/>
  <c r="BI148" i="6"/>
  <c r="BH148" i="6"/>
  <c r="BG148" i="6"/>
  <c r="BF148" i="6"/>
  <c r="T148" i="6"/>
  <c r="R148" i="6"/>
  <c r="P148" i="6"/>
  <c r="BI146" i="6"/>
  <c r="BH146" i="6"/>
  <c r="BG146" i="6"/>
  <c r="BF146" i="6"/>
  <c r="T146" i="6"/>
  <c r="R146" i="6"/>
  <c r="P146" i="6"/>
  <c r="BI144" i="6"/>
  <c r="BH144" i="6"/>
  <c r="BG144" i="6"/>
  <c r="BF144" i="6"/>
  <c r="T144" i="6"/>
  <c r="R144" i="6"/>
  <c r="P144" i="6"/>
  <c r="BI142" i="6"/>
  <c r="BH142" i="6"/>
  <c r="BG142" i="6"/>
  <c r="BF142" i="6"/>
  <c r="T142" i="6"/>
  <c r="R142" i="6"/>
  <c r="P142" i="6"/>
  <c r="BI139" i="6"/>
  <c r="BH139" i="6"/>
  <c r="BG139" i="6"/>
  <c r="BF139" i="6"/>
  <c r="T139" i="6"/>
  <c r="R139" i="6"/>
  <c r="P139" i="6"/>
  <c r="BI137" i="6"/>
  <c r="BH137" i="6"/>
  <c r="BG137" i="6"/>
  <c r="BF137" i="6"/>
  <c r="T137" i="6"/>
  <c r="R137" i="6"/>
  <c r="P137" i="6"/>
  <c r="BI135" i="6"/>
  <c r="BH135" i="6"/>
  <c r="BG135" i="6"/>
  <c r="BF135" i="6"/>
  <c r="T135" i="6"/>
  <c r="R135" i="6"/>
  <c r="P135" i="6"/>
  <c r="BI133" i="6"/>
  <c r="BH133" i="6"/>
  <c r="BG133" i="6"/>
  <c r="BF133" i="6"/>
  <c r="T133" i="6"/>
  <c r="R133" i="6"/>
  <c r="P133" i="6"/>
  <c r="BI130" i="6"/>
  <c r="BH130" i="6"/>
  <c r="BG130" i="6"/>
  <c r="BF130" i="6"/>
  <c r="T130" i="6"/>
  <c r="R130" i="6"/>
  <c r="P130" i="6"/>
  <c r="BI128" i="6"/>
  <c r="BH128" i="6"/>
  <c r="BG128" i="6"/>
  <c r="BF128" i="6"/>
  <c r="T128" i="6"/>
  <c r="R128" i="6"/>
  <c r="P128" i="6"/>
  <c r="BI126" i="6"/>
  <c r="BH126" i="6"/>
  <c r="BG126" i="6"/>
  <c r="BF126" i="6"/>
  <c r="T126" i="6"/>
  <c r="R126" i="6"/>
  <c r="P126" i="6"/>
  <c r="F118" i="6"/>
  <c r="E116" i="6"/>
  <c r="F89" i="6"/>
  <c r="E87" i="6"/>
  <c r="J24" i="6"/>
  <c r="E24" i="6"/>
  <c r="J121" i="6"/>
  <c r="J23" i="6"/>
  <c r="J21" i="6"/>
  <c r="E21" i="6"/>
  <c r="J120" i="6" s="1"/>
  <c r="J20" i="6"/>
  <c r="J18" i="6"/>
  <c r="E18" i="6"/>
  <c r="F92" i="6" s="1"/>
  <c r="J17" i="6"/>
  <c r="J15" i="6"/>
  <c r="E15" i="6"/>
  <c r="F120" i="6"/>
  <c r="J14" i="6"/>
  <c r="J12" i="6"/>
  <c r="J89" i="6" s="1"/>
  <c r="E7" i="6"/>
  <c r="E114" i="6"/>
  <c r="J37" i="5"/>
  <c r="J36" i="5"/>
  <c r="AY98" i="1" s="1"/>
  <c r="J35" i="5"/>
  <c r="AX98" i="1" s="1"/>
  <c r="BI146" i="5"/>
  <c r="BH146" i="5"/>
  <c r="BG146" i="5"/>
  <c r="BF146" i="5"/>
  <c r="T146" i="5"/>
  <c r="T145" i="5" s="1"/>
  <c r="R146" i="5"/>
  <c r="R145" i="5" s="1"/>
  <c r="P146" i="5"/>
  <c r="P145" i="5" s="1"/>
  <c r="BI143" i="5"/>
  <c r="BH143" i="5"/>
  <c r="BG143" i="5"/>
  <c r="BF143" i="5"/>
  <c r="T143" i="5"/>
  <c r="T142" i="5"/>
  <c r="R143" i="5"/>
  <c r="R142" i="5" s="1"/>
  <c r="P143" i="5"/>
  <c r="P142" i="5" s="1"/>
  <c r="BI138" i="5"/>
  <c r="BH138" i="5"/>
  <c r="BG138" i="5"/>
  <c r="BF138" i="5"/>
  <c r="T138" i="5"/>
  <c r="T137" i="5"/>
  <c r="R138" i="5"/>
  <c r="R137" i="5"/>
  <c r="P138" i="5"/>
  <c r="P137" i="5" s="1"/>
  <c r="BI134" i="5"/>
  <c r="BH134" i="5"/>
  <c r="BG134" i="5"/>
  <c r="BF134" i="5"/>
  <c r="T134" i="5"/>
  <c r="R134" i="5"/>
  <c r="P134" i="5"/>
  <c r="BI130" i="5"/>
  <c r="BH130" i="5"/>
  <c r="BG130" i="5"/>
  <c r="BF130" i="5"/>
  <c r="T130" i="5"/>
  <c r="R130" i="5"/>
  <c r="P130" i="5"/>
  <c r="BI126" i="5"/>
  <c r="BH126" i="5"/>
  <c r="BG126" i="5"/>
  <c r="BF126" i="5"/>
  <c r="T126" i="5"/>
  <c r="R126" i="5"/>
  <c r="P126" i="5"/>
  <c r="BI124" i="5"/>
  <c r="BH124" i="5"/>
  <c r="BG124" i="5"/>
  <c r="BF124" i="5"/>
  <c r="T124" i="5"/>
  <c r="R124" i="5"/>
  <c r="P124" i="5"/>
  <c r="J118" i="5"/>
  <c r="J117" i="5"/>
  <c r="F117" i="5"/>
  <c r="F115" i="5"/>
  <c r="E113" i="5"/>
  <c r="J92" i="5"/>
  <c r="J91" i="5"/>
  <c r="F91" i="5"/>
  <c r="F89" i="5"/>
  <c r="E87" i="5"/>
  <c r="J18" i="5"/>
  <c r="E18" i="5"/>
  <c r="F92" i="5"/>
  <c r="J17" i="5"/>
  <c r="J12" i="5"/>
  <c r="J115" i="5"/>
  <c r="E7" i="5"/>
  <c r="E111" i="5"/>
  <c r="J37" i="4"/>
  <c r="J36" i="4"/>
  <c r="AY97" i="1"/>
  <c r="J35" i="4"/>
  <c r="AX97" i="1" s="1"/>
  <c r="BI490" i="4"/>
  <c r="BH490" i="4"/>
  <c r="BG490" i="4"/>
  <c r="BF490" i="4"/>
  <c r="T490" i="4"/>
  <c r="T489" i="4" s="1"/>
  <c r="R490" i="4"/>
  <c r="R489" i="4" s="1"/>
  <c r="P490" i="4"/>
  <c r="P489" i="4"/>
  <c r="BI488" i="4"/>
  <c r="BH488" i="4"/>
  <c r="BG488" i="4"/>
  <c r="BF488" i="4"/>
  <c r="T488" i="4"/>
  <c r="R488" i="4"/>
  <c r="P488" i="4"/>
  <c r="BI487" i="4"/>
  <c r="BH487" i="4"/>
  <c r="BG487" i="4"/>
  <c r="BF487" i="4"/>
  <c r="T487" i="4"/>
  <c r="R487" i="4"/>
  <c r="P487" i="4"/>
  <c r="BI486" i="4"/>
  <c r="BH486" i="4"/>
  <c r="BG486" i="4"/>
  <c r="BF486" i="4"/>
  <c r="T486" i="4"/>
  <c r="R486" i="4"/>
  <c r="P486" i="4"/>
  <c r="BI485" i="4"/>
  <c r="BH485" i="4"/>
  <c r="BG485" i="4"/>
  <c r="BF485" i="4"/>
  <c r="T485" i="4"/>
  <c r="R485" i="4"/>
  <c r="P485" i="4"/>
  <c r="BI484" i="4"/>
  <c r="BH484" i="4"/>
  <c r="BG484" i="4"/>
  <c r="BF484" i="4"/>
  <c r="T484" i="4"/>
  <c r="R484" i="4"/>
  <c r="P484" i="4"/>
  <c r="BI483" i="4"/>
  <c r="BH483" i="4"/>
  <c r="BG483" i="4"/>
  <c r="BF483" i="4"/>
  <c r="T483" i="4"/>
  <c r="R483" i="4"/>
  <c r="P483" i="4"/>
  <c r="BI479" i="4"/>
  <c r="BH479" i="4"/>
  <c r="BG479" i="4"/>
  <c r="BF479" i="4"/>
  <c r="T479" i="4"/>
  <c r="R479" i="4"/>
  <c r="P479" i="4"/>
  <c r="BI477" i="4"/>
  <c r="BH477" i="4"/>
  <c r="BG477" i="4"/>
  <c r="BF477" i="4"/>
  <c r="T477" i="4"/>
  <c r="R477" i="4"/>
  <c r="P477" i="4"/>
  <c r="BI474" i="4"/>
  <c r="BH474" i="4"/>
  <c r="BG474" i="4"/>
  <c r="BF474" i="4"/>
  <c r="T474" i="4"/>
  <c r="R474" i="4"/>
  <c r="P474" i="4"/>
  <c r="BI472" i="4"/>
  <c r="BH472" i="4"/>
  <c r="BG472" i="4"/>
  <c r="BF472" i="4"/>
  <c r="T472" i="4"/>
  <c r="R472" i="4"/>
  <c r="P472" i="4"/>
  <c r="BI470" i="4"/>
  <c r="BH470" i="4"/>
  <c r="BG470" i="4"/>
  <c r="BF470" i="4"/>
  <c r="T470" i="4"/>
  <c r="R470" i="4"/>
  <c r="P470" i="4"/>
  <c r="BI467" i="4"/>
  <c r="BH467" i="4"/>
  <c r="BG467" i="4"/>
  <c r="BF467" i="4"/>
  <c r="T467" i="4"/>
  <c r="R467" i="4"/>
  <c r="P467" i="4"/>
  <c r="BI465" i="4"/>
  <c r="BH465" i="4"/>
  <c r="BG465" i="4"/>
  <c r="BF465" i="4"/>
  <c r="T465" i="4"/>
  <c r="R465" i="4"/>
  <c r="P465" i="4"/>
  <c r="BI460" i="4"/>
  <c r="BH460" i="4"/>
  <c r="BG460" i="4"/>
  <c r="BF460" i="4"/>
  <c r="T460" i="4"/>
  <c r="T459" i="4" s="1"/>
  <c r="T458" i="4" s="1"/>
  <c r="R460" i="4"/>
  <c r="R459" i="4"/>
  <c r="R458" i="4" s="1"/>
  <c r="P460" i="4"/>
  <c r="P459" i="4"/>
  <c r="P458" i="4" s="1"/>
  <c r="BI457" i="4"/>
  <c r="BH457" i="4"/>
  <c r="BG457" i="4"/>
  <c r="BF457" i="4"/>
  <c r="T457" i="4"/>
  <c r="T456" i="4" s="1"/>
  <c r="R457" i="4"/>
  <c r="R456" i="4"/>
  <c r="P457" i="4"/>
  <c r="P456" i="4"/>
  <c r="BI454" i="4"/>
  <c r="BH454" i="4"/>
  <c r="BG454" i="4"/>
  <c r="BF454" i="4"/>
  <c r="T454" i="4"/>
  <c r="R454" i="4"/>
  <c r="P454" i="4"/>
  <c r="BI449" i="4"/>
  <c r="BH449" i="4"/>
  <c r="BG449" i="4"/>
  <c r="BF449" i="4"/>
  <c r="T449" i="4"/>
  <c r="R449" i="4"/>
  <c r="P449" i="4"/>
  <c r="BI447" i="4"/>
  <c r="BH447" i="4"/>
  <c r="BG447" i="4"/>
  <c r="BF447" i="4"/>
  <c r="T447" i="4"/>
  <c r="R447" i="4"/>
  <c r="P447" i="4"/>
  <c r="BI440" i="4"/>
  <c r="BH440" i="4"/>
  <c r="BG440" i="4"/>
  <c r="BF440" i="4"/>
  <c r="T440" i="4"/>
  <c r="R440" i="4"/>
  <c r="P440" i="4"/>
  <c r="BI438" i="4"/>
  <c r="BH438" i="4"/>
  <c r="BG438" i="4"/>
  <c r="BF438" i="4"/>
  <c r="T438" i="4"/>
  <c r="R438" i="4"/>
  <c r="P438" i="4"/>
  <c r="BI436" i="4"/>
  <c r="BH436" i="4"/>
  <c r="BG436" i="4"/>
  <c r="BF436" i="4"/>
  <c r="T436" i="4"/>
  <c r="R436" i="4"/>
  <c r="P436" i="4"/>
  <c r="BI431" i="4"/>
  <c r="BH431" i="4"/>
  <c r="BG431" i="4"/>
  <c r="BF431" i="4"/>
  <c r="T431" i="4"/>
  <c r="R431" i="4"/>
  <c r="P431" i="4"/>
  <c r="BI414" i="4"/>
  <c r="BH414" i="4"/>
  <c r="BG414" i="4"/>
  <c r="BF414" i="4"/>
  <c r="T414" i="4"/>
  <c r="R414" i="4"/>
  <c r="P414" i="4"/>
  <c r="BI398" i="4"/>
  <c r="BH398" i="4"/>
  <c r="BG398" i="4"/>
  <c r="BF398" i="4"/>
  <c r="T398" i="4"/>
  <c r="R398" i="4"/>
  <c r="P398" i="4"/>
  <c r="BI391" i="4"/>
  <c r="BH391" i="4"/>
  <c r="BG391" i="4"/>
  <c r="BF391" i="4"/>
  <c r="T391" i="4"/>
  <c r="R391" i="4"/>
  <c r="P391" i="4"/>
  <c r="BI385" i="4"/>
  <c r="BH385" i="4"/>
  <c r="BG385" i="4"/>
  <c r="BF385" i="4"/>
  <c r="T385" i="4"/>
  <c r="R385" i="4"/>
  <c r="P385" i="4"/>
  <c r="BI382" i="4"/>
  <c r="BH382" i="4"/>
  <c r="BG382" i="4"/>
  <c r="BF382" i="4"/>
  <c r="T382" i="4"/>
  <c r="R382" i="4"/>
  <c r="P382" i="4"/>
  <c r="BI380" i="4"/>
  <c r="BH380" i="4"/>
  <c r="BG380" i="4"/>
  <c r="BF380" i="4"/>
  <c r="T380" i="4"/>
  <c r="R380" i="4"/>
  <c r="P380" i="4"/>
  <c r="BI378" i="4"/>
  <c r="BH378" i="4"/>
  <c r="BG378" i="4"/>
  <c r="BF378" i="4"/>
  <c r="T378" i="4"/>
  <c r="R378" i="4"/>
  <c r="P378" i="4"/>
  <c r="BI376" i="4"/>
  <c r="BH376" i="4"/>
  <c r="BG376" i="4"/>
  <c r="BF376" i="4"/>
  <c r="T376" i="4"/>
  <c r="R376" i="4"/>
  <c r="P376" i="4"/>
  <c r="BI372" i="4"/>
  <c r="BH372" i="4"/>
  <c r="BG372" i="4"/>
  <c r="BF372" i="4"/>
  <c r="T372" i="4"/>
  <c r="R372" i="4"/>
  <c r="P372" i="4"/>
  <c r="BI369" i="4"/>
  <c r="BH369" i="4"/>
  <c r="BG369" i="4"/>
  <c r="BF369" i="4"/>
  <c r="T369" i="4"/>
  <c r="R369" i="4"/>
  <c r="P369" i="4"/>
  <c r="BI367" i="4"/>
  <c r="BH367" i="4"/>
  <c r="BG367" i="4"/>
  <c r="BF367" i="4"/>
  <c r="T367" i="4"/>
  <c r="R367" i="4"/>
  <c r="P367" i="4"/>
  <c r="BI365" i="4"/>
  <c r="BH365" i="4"/>
  <c r="BG365" i="4"/>
  <c r="BF365" i="4"/>
  <c r="T365" i="4"/>
  <c r="R365" i="4"/>
  <c r="P365" i="4"/>
  <c r="BI362" i="4"/>
  <c r="BH362" i="4"/>
  <c r="BG362" i="4"/>
  <c r="BF362" i="4"/>
  <c r="T362" i="4"/>
  <c r="R362" i="4"/>
  <c r="P362" i="4"/>
  <c r="BI360" i="4"/>
  <c r="BH360" i="4"/>
  <c r="BG360" i="4"/>
  <c r="BF360" i="4"/>
  <c r="T360" i="4"/>
  <c r="R360" i="4"/>
  <c r="P360" i="4"/>
  <c r="BI358" i="4"/>
  <c r="BH358" i="4"/>
  <c r="BG358" i="4"/>
  <c r="BF358" i="4"/>
  <c r="T358" i="4"/>
  <c r="R358" i="4"/>
  <c r="P358" i="4"/>
  <c r="BI356" i="4"/>
  <c r="BH356" i="4"/>
  <c r="BG356" i="4"/>
  <c r="BF356" i="4"/>
  <c r="T356" i="4"/>
  <c r="R356" i="4"/>
  <c r="P356" i="4"/>
  <c r="BI354" i="4"/>
  <c r="BH354" i="4"/>
  <c r="BG354" i="4"/>
  <c r="BF354" i="4"/>
  <c r="T354" i="4"/>
  <c r="R354" i="4"/>
  <c r="P354" i="4"/>
  <c r="BI352" i="4"/>
  <c r="BH352" i="4"/>
  <c r="BG352" i="4"/>
  <c r="BF352" i="4"/>
  <c r="T352" i="4"/>
  <c r="R352" i="4"/>
  <c r="P352" i="4"/>
  <c r="BI350" i="4"/>
  <c r="BH350" i="4"/>
  <c r="BG350" i="4"/>
  <c r="BF350" i="4"/>
  <c r="T350" i="4"/>
  <c r="R350" i="4"/>
  <c r="P350" i="4"/>
  <c r="BI348" i="4"/>
  <c r="BH348" i="4"/>
  <c r="BG348" i="4"/>
  <c r="BF348" i="4"/>
  <c r="T348" i="4"/>
  <c r="R348" i="4"/>
  <c r="P348" i="4"/>
  <c r="BI346" i="4"/>
  <c r="BH346" i="4"/>
  <c r="BG346" i="4"/>
  <c r="BF346" i="4"/>
  <c r="T346" i="4"/>
  <c r="R346" i="4"/>
  <c r="P346" i="4"/>
  <c r="BI343" i="4"/>
  <c r="BH343" i="4"/>
  <c r="BG343" i="4"/>
  <c r="BF343" i="4"/>
  <c r="T343" i="4"/>
  <c r="R343" i="4"/>
  <c r="P343" i="4"/>
  <c r="BI339" i="4"/>
  <c r="BH339" i="4"/>
  <c r="BG339" i="4"/>
  <c r="BF339" i="4"/>
  <c r="T339" i="4"/>
  <c r="R339" i="4"/>
  <c r="P339" i="4"/>
  <c r="BI336" i="4"/>
  <c r="BH336" i="4"/>
  <c r="BG336" i="4"/>
  <c r="BF336" i="4"/>
  <c r="T336" i="4"/>
  <c r="R336" i="4"/>
  <c r="P336" i="4"/>
  <c r="BI334" i="4"/>
  <c r="BH334" i="4"/>
  <c r="BG334" i="4"/>
  <c r="BF334" i="4"/>
  <c r="T334" i="4"/>
  <c r="R334" i="4"/>
  <c r="P334" i="4"/>
  <c r="BI332" i="4"/>
  <c r="BH332" i="4"/>
  <c r="BG332" i="4"/>
  <c r="BF332" i="4"/>
  <c r="T332" i="4"/>
  <c r="R332" i="4"/>
  <c r="P332" i="4"/>
  <c r="BI330" i="4"/>
  <c r="BH330" i="4"/>
  <c r="BG330" i="4"/>
  <c r="BF330" i="4"/>
  <c r="T330" i="4"/>
  <c r="R330" i="4"/>
  <c r="P330" i="4"/>
  <c r="BI328" i="4"/>
  <c r="BH328" i="4"/>
  <c r="BG328" i="4"/>
  <c r="BF328" i="4"/>
  <c r="T328" i="4"/>
  <c r="R328" i="4"/>
  <c r="P328" i="4"/>
  <c r="BI326" i="4"/>
  <c r="BH326" i="4"/>
  <c r="BG326" i="4"/>
  <c r="BF326" i="4"/>
  <c r="T326" i="4"/>
  <c r="R326" i="4"/>
  <c r="P326" i="4"/>
  <c r="BI321" i="4"/>
  <c r="BH321" i="4"/>
  <c r="BG321" i="4"/>
  <c r="BF321" i="4"/>
  <c r="T321" i="4"/>
  <c r="R321" i="4"/>
  <c r="P321" i="4"/>
  <c r="BI317" i="4"/>
  <c r="BH317" i="4"/>
  <c r="BG317" i="4"/>
  <c r="BF317" i="4"/>
  <c r="T317" i="4"/>
  <c r="R317" i="4"/>
  <c r="P317" i="4"/>
  <c r="BI314" i="4"/>
  <c r="BH314" i="4"/>
  <c r="BG314" i="4"/>
  <c r="BF314" i="4"/>
  <c r="T314" i="4"/>
  <c r="R314" i="4"/>
  <c r="P314" i="4"/>
  <c r="BI312" i="4"/>
  <c r="BH312" i="4"/>
  <c r="BG312" i="4"/>
  <c r="BF312" i="4"/>
  <c r="T312" i="4"/>
  <c r="R312" i="4"/>
  <c r="P312" i="4"/>
  <c r="BI307" i="4"/>
  <c r="BH307" i="4"/>
  <c r="BG307" i="4"/>
  <c r="BF307" i="4"/>
  <c r="T307" i="4"/>
  <c r="R307" i="4"/>
  <c r="P307" i="4"/>
  <c r="BI303" i="4"/>
  <c r="BH303" i="4"/>
  <c r="BG303" i="4"/>
  <c r="BF303" i="4"/>
  <c r="T303" i="4"/>
  <c r="R303" i="4"/>
  <c r="P303" i="4"/>
  <c r="BI300" i="4"/>
  <c r="BH300" i="4"/>
  <c r="BG300" i="4"/>
  <c r="BF300" i="4"/>
  <c r="T300" i="4"/>
  <c r="R300" i="4"/>
  <c r="P300" i="4"/>
  <c r="BI297" i="4"/>
  <c r="BH297" i="4"/>
  <c r="BG297" i="4"/>
  <c r="BF297" i="4"/>
  <c r="T297" i="4"/>
  <c r="R297" i="4"/>
  <c r="P297" i="4"/>
  <c r="BI294" i="4"/>
  <c r="BH294" i="4"/>
  <c r="BG294" i="4"/>
  <c r="BF294" i="4"/>
  <c r="T294" i="4"/>
  <c r="R294" i="4"/>
  <c r="P294" i="4"/>
  <c r="BI291" i="4"/>
  <c r="BH291" i="4"/>
  <c r="BG291" i="4"/>
  <c r="BF291" i="4"/>
  <c r="T291" i="4"/>
  <c r="R291" i="4"/>
  <c r="P291" i="4"/>
  <c r="BI289" i="4"/>
  <c r="BH289" i="4"/>
  <c r="BG289" i="4"/>
  <c r="BF289" i="4"/>
  <c r="T289" i="4"/>
  <c r="R289" i="4"/>
  <c r="P289" i="4"/>
  <c r="BI286" i="4"/>
  <c r="BH286" i="4"/>
  <c r="BG286" i="4"/>
  <c r="BF286" i="4"/>
  <c r="T286" i="4"/>
  <c r="R286" i="4"/>
  <c r="P286" i="4"/>
  <c r="BI282" i="4"/>
  <c r="BH282" i="4"/>
  <c r="BG282" i="4"/>
  <c r="BF282" i="4"/>
  <c r="T282" i="4"/>
  <c r="R282" i="4"/>
  <c r="P282" i="4"/>
  <c r="BI279" i="4"/>
  <c r="BH279" i="4"/>
  <c r="BG279" i="4"/>
  <c r="BF279" i="4"/>
  <c r="T279" i="4"/>
  <c r="R279" i="4"/>
  <c r="P279" i="4"/>
  <c r="BI276" i="4"/>
  <c r="BH276" i="4"/>
  <c r="BG276" i="4"/>
  <c r="BF276" i="4"/>
  <c r="T276" i="4"/>
  <c r="R276" i="4"/>
  <c r="P276" i="4"/>
  <c r="BI274" i="4"/>
  <c r="BH274" i="4"/>
  <c r="BG274" i="4"/>
  <c r="BF274" i="4"/>
  <c r="T274" i="4"/>
  <c r="R274" i="4"/>
  <c r="P274" i="4"/>
  <c r="BI269" i="4"/>
  <c r="BH269" i="4"/>
  <c r="BG269" i="4"/>
  <c r="BF269" i="4"/>
  <c r="T269" i="4"/>
  <c r="R269" i="4"/>
  <c r="P269" i="4"/>
  <c r="BI265" i="4"/>
  <c r="BH265" i="4"/>
  <c r="BG265" i="4"/>
  <c r="BF265" i="4"/>
  <c r="T265" i="4"/>
  <c r="R265" i="4"/>
  <c r="P265" i="4"/>
  <c r="BI260" i="4"/>
  <c r="BH260" i="4"/>
  <c r="BG260" i="4"/>
  <c r="BF260" i="4"/>
  <c r="T260" i="4"/>
  <c r="R260" i="4"/>
  <c r="P260" i="4"/>
  <c r="BI258" i="4"/>
  <c r="BH258" i="4"/>
  <c r="BG258" i="4"/>
  <c r="BF258" i="4"/>
  <c r="T258" i="4"/>
  <c r="R258" i="4"/>
  <c r="P258" i="4"/>
  <c r="BI253" i="4"/>
  <c r="BH253" i="4"/>
  <c r="BG253" i="4"/>
  <c r="BF253" i="4"/>
  <c r="T253" i="4"/>
  <c r="R253" i="4"/>
  <c r="P253" i="4"/>
  <c r="BI249" i="4"/>
  <c r="BH249" i="4"/>
  <c r="BG249" i="4"/>
  <c r="BF249" i="4"/>
  <c r="T249" i="4"/>
  <c r="R249" i="4"/>
  <c r="P249" i="4"/>
  <c r="BI244" i="4"/>
  <c r="BH244" i="4"/>
  <c r="BG244" i="4"/>
  <c r="BF244" i="4"/>
  <c r="T244" i="4"/>
  <c r="R244" i="4"/>
  <c r="P244" i="4"/>
  <c r="BI242" i="4"/>
  <c r="BH242" i="4"/>
  <c r="BG242" i="4"/>
  <c r="BF242" i="4"/>
  <c r="T242" i="4"/>
  <c r="R242" i="4"/>
  <c r="P242" i="4"/>
  <c r="BI239" i="4"/>
  <c r="BH239" i="4"/>
  <c r="BG239" i="4"/>
  <c r="BF239" i="4"/>
  <c r="T239" i="4"/>
  <c r="R239" i="4"/>
  <c r="P239" i="4"/>
  <c r="BI235" i="4"/>
  <c r="BH235" i="4"/>
  <c r="BG235" i="4"/>
  <c r="BF235" i="4"/>
  <c r="T235" i="4"/>
  <c r="R235" i="4"/>
  <c r="P235" i="4"/>
  <c r="BI232" i="4"/>
  <c r="BH232" i="4"/>
  <c r="BG232" i="4"/>
  <c r="BF232" i="4"/>
  <c r="T232" i="4"/>
  <c r="R232" i="4"/>
  <c r="P232" i="4"/>
  <c r="BI230" i="4"/>
  <c r="BH230" i="4"/>
  <c r="BG230" i="4"/>
  <c r="BF230" i="4"/>
  <c r="T230" i="4"/>
  <c r="R230" i="4"/>
  <c r="P230" i="4"/>
  <c r="BI225" i="4"/>
  <c r="BH225" i="4"/>
  <c r="BG225" i="4"/>
  <c r="BF225" i="4"/>
  <c r="T225" i="4"/>
  <c r="R225" i="4"/>
  <c r="P225" i="4"/>
  <c r="BI220" i="4"/>
  <c r="BH220" i="4"/>
  <c r="BG220" i="4"/>
  <c r="BF220" i="4"/>
  <c r="T220" i="4"/>
  <c r="R220" i="4"/>
  <c r="P220" i="4"/>
  <c r="BI211" i="4"/>
  <c r="BH211" i="4"/>
  <c r="BG211" i="4"/>
  <c r="BF211" i="4"/>
  <c r="T211" i="4"/>
  <c r="R211" i="4"/>
  <c r="P211" i="4"/>
  <c r="BI209" i="4"/>
  <c r="BH209" i="4"/>
  <c r="BG209" i="4"/>
  <c r="BF209" i="4"/>
  <c r="T209" i="4"/>
  <c r="R209" i="4"/>
  <c r="P209" i="4"/>
  <c r="BI207" i="4"/>
  <c r="BH207" i="4"/>
  <c r="BG207" i="4"/>
  <c r="BF207" i="4"/>
  <c r="T207" i="4"/>
  <c r="R207" i="4"/>
  <c r="P207" i="4"/>
  <c r="BI204" i="4"/>
  <c r="BH204" i="4"/>
  <c r="BG204" i="4"/>
  <c r="BF204" i="4"/>
  <c r="T204" i="4"/>
  <c r="R204" i="4"/>
  <c r="P204" i="4"/>
  <c r="BI202" i="4"/>
  <c r="BH202" i="4"/>
  <c r="BG202" i="4"/>
  <c r="BF202" i="4"/>
  <c r="T202" i="4"/>
  <c r="R202" i="4"/>
  <c r="P202" i="4"/>
  <c r="BI200" i="4"/>
  <c r="BH200" i="4"/>
  <c r="BG200" i="4"/>
  <c r="BF200" i="4"/>
  <c r="T200" i="4"/>
  <c r="R200" i="4"/>
  <c r="P200" i="4"/>
  <c r="BI197" i="4"/>
  <c r="BH197" i="4"/>
  <c r="BG197" i="4"/>
  <c r="BF197" i="4"/>
  <c r="T197" i="4"/>
  <c r="R197" i="4"/>
  <c r="P197" i="4"/>
  <c r="BI195" i="4"/>
  <c r="BH195" i="4"/>
  <c r="BG195" i="4"/>
  <c r="BF195" i="4"/>
  <c r="T195" i="4"/>
  <c r="R195" i="4"/>
  <c r="P195" i="4"/>
  <c r="BI191" i="4"/>
  <c r="BH191" i="4"/>
  <c r="BG191" i="4"/>
  <c r="BF191" i="4"/>
  <c r="T191" i="4"/>
  <c r="R191" i="4"/>
  <c r="P191" i="4"/>
  <c r="BI189" i="4"/>
  <c r="BH189" i="4"/>
  <c r="BG189" i="4"/>
  <c r="BF189" i="4"/>
  <c r="T189" i="4"/>
  <c r="R189" i="4"/>
  <c r="P189" i="4"/>
  <c r="BI186" i="4"/>
  <c r="BH186" i="4"/>
  <c r="BG186" i="4"/>
  <c r="BF186" i="4"/>
  <c r="T186" i="4"/>
  <c r="R186" i="4"/>
  <c r="P186" i="4"/>
  <c r="BI182" i="4"/>
  <c r="BH182" i="4"/>
  <c r="BG182" i="4"/>
  <c r="BF182" i="4"/>
  <c r="T182" i="4"/>
  <c r="R182" i="4"/>
  <c r="P182" i="4"/>
  <c r="BI179" i="4"/>
  <c r="BH179" i="4"/>
  <c r="BG179" i="4"/>
  <c r="BF179" i="4"/>
  <c r="T179" i="4"/>
  <c r="R179" i="4"/>
  <c r="P179" i="4"/>
  <c r="BI176" i="4"/>
  <c r="BH176" i="4"/>
  <c r="BG176" i="4"/>
  <c r="BF176" i="4"/>
  <c r="T176" i="4"/>
  <c r="R176" i="4"/>
  <c r="P176" i="4"/>
  <c r="BI172" i="4"/>
  <c r="BH172" i="4"/>
  <c r="BG172" i="4"/>
  <c r="BF172" i="4"/>
  <c r="T172" i="4"/>
  <c r="R172" i="4"/>
  <c r="P172" i="4"/>
  <c r="BI168" i="4"/>
  <c r="BH168" i="4"/>
  <c r="BG168" i="4"/>
  <c r="BF168" i="4"/>
  <c r="T168" i="4"/>
  <c r="R168" i="4"/>
  <c r="P168" i="4"/>
  <c r="BI165" i="4"/>
  <c r="BH165" i="4"/>
  <c r="BG165" i="4"/>
  <c r="BF165" i="4"/>
  <c r="T165" i="4"/>
  <c r="R165" i="4"/>
  <c r="P165" i="4"/>
  <c r="BI163" i="4"/>
  <c r="BH163" i="4"/>
  <c r="BG163" i="4"/>
  <c r="BF163" i="4"/>
  <c r="T163" i="4"/>
  <c r="R163" i="4"/>
  <c r="P163" i="4"/>
  <c r="BI159" i="4"/>
  <c r="BH159" i="4"/>
  <c r="BG159" i="4"/>
  <c r="BF159" i="4"/>
  <c r="T159" i="4"/>
  <c r="R159" i="4"/>
  <c r="P159" i="4"/>
  <c r="BI155" i="4"/>
  <c r="BH155" i="4"/>
  <c r="BG155" i="4"/>
  <c r="BF155" i="4"/>
  <c r="T155" i="4"/>
  <c r="R155" i="4"/>
  <c r="P155" i="4"/>
  <c r="BI152" i="4"/>
  <c r="BH152" i="4"/>
  <c r="BG152" i="4"/>
  <c r="BF152" i="4"/>
  <c r="T152" i="4"/>
  <c r="R152" i="4"/>
  <c r="P152" i="4"/>
  <c r="BI147" i="4"/>
  <c r="BH147" i="4"/>
  <c r="BG147" i="4"/>
  <c r="BF147" i="4"/>
  <c r="T147" i="4"/>
  <c r="R147" i="4"/>
  <c r="P147" i="4"/>
  <c r="BI143" i="4"/>
  <c r="BH143" i="4"/>
  <c r="BG143" i="4"/>
  <c r="BF143" i="4"/>
  <c r="T143" i="4"/>
  <c r="R143" i="4"/>
  <c r="P143" i="4"/>
  <c r="BI139" i="4"/>
  <c r="BH139" i="4"/>
  <c r="BG139" i="4"/>
  <c r="BF139" i="4"/>
  <c r="T139" i="4"/>
  <c r="R139" i="4"/>
  <c r="P139" i="4"/>
  <c r="BI136" i="4"/>
  <c r="BH136" i="4"/>
  <c r="BG136" i="4"/>
  <c r="BF136" i="4"/>
  <c r="T136" i="4"/>
  <c r="R136" i="4"/>
  <c r="P136" i="4"/>
  <c r="J130" i="4"/>
  <c r="J129" i="4"/>
  <c r="F129" i="4"/>
  <c r="F127" i="4"/>
  <c r="E125" i="4"/>
  <c r="J92" i="4"/>
  <c r="J91" i="4"/>
  <c r="F91" i="4"/>
  <c r="F89" i="4"/>
  <c r="E87" i="4"/>
  <c r="J18" i="4"/>
  <c r="E18" i="4"/>
  <c r="F130" i="4" s="1"/>
  <c r="J17" i="4"/>
  <c r="J12" i="4"/>
  <c r="J127" i="4" s="1"/>
  <c r="E7" i="4"/>
  <c r="E85" i="4" s="1"/>
  <c r="J37" i="3"/>
  <c r="J36" i="3"/>
  <c r="AY96" i="1"/>
  <c r="J35" i="3"/>
  <c r="AX96" i="1"/>
  <c r="BI146" i="3"/>
  <c r="BH146" i="3"/>
  <c r="BG146" i="3"/>
  <c r="BF146" i="3"/>
  <c r="T146" i="3"/>
  <c r="T145" i="3"/>
  <c r="R146" i="3"/>
  <c r="R145" i="3" s="1"/>
  <c r="P146" i="3"/>
  <c r="P145" i="3"/>
  <c r="BI143" i="3"/>
  <c r="BH143" i="3"/>
  <c r="BG143" i="3"/>
  <c r="BF143" i="3"/>
  <c r="T143" i="3"/>
  <c r="T142" i="3" s="1"/>
  <c r="R143" i="3"/>
  <c r="R142" i="3"/>
  <c r="P143" i="3"/>
  <c r="P142" i="3" s="1"/>
  <c r="BI138" i="3"/>
  <c r="BH138" i="3"/>
  <c r="BG138" i="3"/>
  <c r="BF138" i="3"/>
  <c r="T138" i="3"/>
  <c r="T137" i="3" s="1"/>
  <c r="R138" i="3"/>
  <c r="R137" i="3" s="1"/>
  <c r="P138" i="3"/>
  <c r="P137" i="3"/>
  <c r="BI134" i="3"/>
  <c r="BH134" i="3"/>
  <c r="BG134" i="3"/>
  <c r="BF134" i="3"/>
  <c r="T134" i="3"/>
  <c r="R134" i="3"/>
  <c r="P134" i="3"/>
  <c r="BI130" i="3"/>
  <c r="BH130" i="3"/>
  <c r="BG130" i="3"/>
  <c r="BF130" i="3"/>
  <c r="T130" i="3"/>
  <c r="R130" i="3"/>
  <c r="P130" i="3"/>
  <c r="BI126" i="3"/>
  <c r="BH126" i="3"/>
  <c r="BG126" i="3"/>
  <c r="BF126" i="3"/>
  <c r="T126" i="3"/>
  <c r="R126" i="3"/>
  <c r="P126" i="3"/>
  <c r="BI124" i="3"/>
  <c r="BH124" i="3"/>
  <c r="BG124" i="3"/>
  <c r="BF124" i="3"/>
  <c r="T124" i="3"/>
  <c r="R124" i="3"/>
  <c r="P124" i="3"/>
  <c r="J118" i="3"/>
  <c r="J117" i="3"/>
  <c r="F117" i="3"/>
  <c r="F115" i="3"/>
  <c r="E113" i="3"/>
  <c r="J92" i="3"/>
  <c r="J91" i="3"/>
  <c r="F91" i="3"/>
  <c r="F89" i="3"/>
  <c r="E87" i="3"/>
  <c r="J18" i="3"/>
  <c r="E18" i="3"/>
  <c r="F92" i="3" s="1"/>
  <c r="J17" i="3"/>
  <c r="J12" i="3"/>
  <c r="J115" i="3" s="1"/>
  <c r="E7" i="3"/>
  <c r="E85" i="3" s="1"/>
  <c r="J37" i="2"/>
  <c r="J36" i="2"/>
  <c r="AY95" i="1" s="1"/>
  <c r="J35" i="2"/>
  <c r="AX95" i="1"/>
  <c r="BI530" i="2"/>
  <c r="BH530" i="2"/>
  <c r="BG530" i="2"/>
  <c r="BF530" i="2"/>
  <c r="T530" i="2"/>
  <c r="T529" i="2"/>
  <c r="R530" i="2"/>
  <c r="R529" i="2" s="1"/>
  <c r="P530" i="2"/>
  <c r="P529" i="2" s="1"/>
  <c r="BI528" i="2"/>
  <c r="BH528" i="2"/>
  <c r="BG528" i="2"/>
  <c r="BF528" i="2"/>
  <c r="T528" i="2"/>
  <c r="R528" i="2"/>
  <c r="P528" i="2"/>
  <c r="BI527" i="2"/>
  <c r="BH527" i="2"/>
  <c r="BG527" i="2"/>
  <c r="BF527" i="2"/>
  <c r="T527" i="2"/>
  <c r="R527" i="2"/>
  <c r="P527" i="2"/>
  <c r="BI526" i="2"/>
  <c r="BH526" i="2"/>
  <c r="BG526" i="2"/>
  <c r="BF526" i="2"/>
  <c r="T526" i="2"/>
  <c r="R526" i="2"/>
  <c r="P526" i="2"/>
  <c r="BI525" i="2"/>
  <c r="BH525" i="2"/>
  <c r="BG525" i="2"/>
  <c r="BF525" i="2"/>
  <c r="T525" i="2"/>
  <c r="R525" i="2"/>
  <c r="P525" i="2"/>
  <c r="BI524" i="2"/>
  <c r="BH524" i="2"/>
  <c r="BG524" i="2"/>
  <c r="BF524" i="2"/>
  <c r="T524" i="2"/>
  <c r="R524" i="2"/>
  <c r="P524" i="2"/>
  <c r="BI523" i="2"/>
  <c r="BH523" i="2"/>
  <c r="BG523" i="2"/>
  <c r="BF523" i="2"/>
  <c r="T523" i="2"/>
  <c r="R523" i="2"/>
  <c r="P523" i="2"/>
  <c r="BI520" i="2"/>
  <c r="BH520" i="2"/>
  <c r="BG520" i="2"/>
  <c r="BF520" i="2"/>
  <c r="T520" i="2"/>
  <c r="R520" i="2"/>
  <c r="P520" i="2"/>
  <c r="BI515" i="2"/>
  <c r="BH515" i="2"/>
  <c r="BG515" i="2"/>
  <c r="BF515" i="2"/>
  <c r="T515" i="2"/>
  <c r="R515" i="2"/>
  <c r="P515" i="2"/>
  <c r="BI510" i="2"/>
  <c r="BH510" i="2"/>
  <c r="BG510" i="2"/>
  <c r="BF510" i="2"/>
  <c r="T510" i="2"/>
  <c r="R510" i="2"/>
  <c r="P510" i="2"/>
  <c r="BI505" i="2"/>
  <c r="BH505" i="2"/>
  <c r="BG505" i="2"/>
  <c r="BF505" i="2"/>
  <c r="T505" i="2"/>
  <c r="R505" i="2"/>
  <c r="P505" i="2"/>
  <c r="BI500" i="2"/>
  <c r="BH500" i="2"/>
  <c r="BG500" i="2"/>
  <c r="BF500" i="2"/>
  <c r="T500" i="2"/>
  <c r="R500" i="2"/>
  <c r="P500" i="2"/>
  <c r="BI496" i="2"/>
  <c r="BH496" i="2"/>
  <c r="BG496" i="2"/>
  <c r="BF496" i="2"/>
  <c r="T496" i="2"/>
  <c r="T495" i="2"/>
  <c r="R496" i="2"/>
  <c r="R495" i="2" s="1"/>
  <c r="P496" i="2"/>
  <c r="P495" i="2"/>
  <c r="BI493" i="2"/>
  <c r="BH493" i="2"/>
  <c r="BG493" i="2"/>
  <c r="BF493" i="2"/>
  <c r="T493" i="2"/>
  <c r="T492" i="2" s="1"/>
  <c r="R493" i="2"/>
  <c r="R492" i="2"/>
  <c r="P493" i="2"/>
  <c r="P492" i="2" s="1"/>
  <c r="BI490" i="2"/>
  <c r="BH490" i="2"/>
  <c r="BG490" i="2"/>
  <c r="BF490" i="2"/>
  <c r="T490" i="2"/>
  <c r="R490" i="2"/>
  <c r="P490" i="2"/>
  <c r="BI484" i="2"/>
  <c r="BH484" i="2"/>
  <c r="BG484" i="2"/>
  <c r="BF484" i="2"/>
  <c r="T484" i="2"/>
  <c r="R484" i="2"/>
  <c r="P484" i="2"/>
  <c r="BI477" i="2"/>
  <c r="BH477" i="2"/>
  <c r="BG477" i="2"/>
  <c r="BF477" i="2"/>
  <c r="T477" i="2"/>
  <c r="R477" i="2"/>
  <c r="P477" i="2"/>
  <c r="BI475" i="2"/>
  <c r="BH475" i="2"/>
  <c r="BG475" i="2"/>
  <c r="BF475" i="2"/>
  <c r="T475" i="2"/>
  <c r="R475" i="2"/>
  <c r="P475" i="2"/>
  <c r="BI468" i="2"/>
  <c r="BH468" i="2"/>
  <c r="BG468" i="2"/>
  <c r="BF468" i="2"/>
  <c r="T468" i="2"/>
  <c r="R468" i="2"/>
  <c r="P468" i="2"/>
  <c r="BI449" i="2"/>
  <c r="BH449" i="2"/>
  <c r="BG449" i="2"/>
  <c r="BF449" i="2"/>
  <c r="T449" i="2"/>
  <c r="R449" i="2"/>
  <c r="P449" i="2"/>
  <c r="BI430" i="2"/>
  <c r="BH430" i="2"/>
  <c r="BG430" i="2"/>
  <c r="BF430" i="2"/>
  <c r="T430" i="2"/>
  <c r="R430" i="2"/>
  <c r="P430" i="2"/>
  <c r="BI423" i="2"/>
  <c r="BH423" i="2"/>
  <c r="BG423" i="2"/>
  <c r="BF423" i="2"/>
  <c r="T423" i="2"/>
  <c r="R423" i="2"/>
  <c r="P423" i="2"/>
  <c r="BI417" i="2"/>
  <c r="BH417" i="2"/>
  <c r="BG417" i="2"/>
  <c r="BF417" i="2"/>
  <c r="T417" i="2"/>
  <c r="R417" i="2"/>
  <c r="P417" i="2"/>
  <c r="BI413" i="2"/>
  <c r="BH413" i="2"/>
  <c r="BG413" i="2"/>
  <c r="BF413" i="2"/>
  <c r="T413" i="2"/>
  <c r="R413" i="2"/>
  <c r="P413" i="2"/>
  <c r="BI411" i="2"/>
  <c r="BH411" i="2"/>
  <c r="BG411" i="2"/>
  <c r="BF411" i="2"/>
  <c r="T411" i="2"/>
  <c r="R411" i="2"/>
  <c r="P411" i="2"/>
  <c r="BI409" i="2"/>
  <c r="BH409" i="2"/>
  <c r="BG409" i="2"/>
  <c r="BF409" i="2"/>
  <c r="T409" i="2"/>
  <c r="R409" i="2"/>
  <c r="P409" i="2"/>
  <c r="BI407" i="2"/>
  <c r="BH407" i="2"/>
  <c r="BG407" i="2"/>
  <c r="BF407" i="2"/>
  <c r="T407" i="2"/>
  <c r="R407" i="2"/>
  <c r="P407" i="2"/>
  <c r="BI404" i="2"/>
  <c r="BH404" i="2"/>
  <c r="BG404" i="2"/>
  <c r="BF404" i="2"/>
  <c r="T404" i="2"/>
  <c r="R404" i="2"/>
  <c r="P404" i="2"/>
  <c r="BI400" i="2"/>
  <c r="BH400" i="2"/>
  <c r="BG400" i="2"/>
  <c r="BF400" i="2"/>
  <c r="T400" i="2"/>
  <c r="R400" i="2"/>
  <c r="P400" i="2"/>
  <c r="BI397" i="2"/>
  <c r="BH397" i="2"/>
  <c r="BG397" i="2"/>
  <c r="BF397" i="2"/>
  <c r="T397" i="2"/>
  <c r="R397" i="2"/>
  <c r="P397" i="2"/>
  <c r="BI395" i="2"/>
  <c r="BH395" i="2"/>
  <c r="BG395" i="2"/>
  <c r="BF395" i="2"/>
  <c r="T395" i="2"/>
  <c r="R395" i="2"/>
  <c r="P395" i="2"/>
  <c r="BI393" i="2"/>
  <c r="BH393" i="2"/>
  <c r="BG393" i="2"/>
  <c r="BF393" i="2"/>
  <c r="T393" i="2"/>
  <c r="R393" i="2"/>
  <c r="P393" i="2"/>
  <c r="BI391" i="2"/>
  <c r="BH391" i="2"/>
  <c r="BG391" i="2"/>
  <c r="BF391" i="2"/>
  <c r="T391" i="2"/>
  <c r="R391" i="2"/>
  <c r="P391" i="2"/>
  <c r="BI387" i="2"/>
  <c r="BH387" i="2"/>
  <c r="BG387" i="2"/>
  <c r="BF387" i="2"/>
  <c r="T387" i="2"/>
  <c r="R387" i="2"/>
  <c r="P387" i="2"/>
  <c r="BI385" i="2"/>
  <c r="BH385" i="2"/>
  <c r="BG385" i="2"/>
  <c r="BF385" i="2"/>
  <c r="T385" i="2"/>
  <c r="R385" i="2"/>
  <c r="P385" i="2"/>
  <c r="BI383" i="2"/>
  <c r="BH383" i="2"/>
  <c r="BG383" i="2"/>
  <c r="BF383" i="2"/>
  <c r="T383" i="2"/>
  <c r="R383" i="2"/>
  <c r="P383" i="2"/>
  <c r="BI381" i="2"/>
  <c r="BH381" i="2"/>
  <c r="BG381" i="2"/>
  <c r="BF381" i="2"/>
  <c r="T381" i="2"/>
  <c r="R381" i="2"/>
  <c r="P381" i="2"/>
  <c r="BI379" i="2"/>
  <c r="BH379" i="2"/>
  <c r="BG379" i="2"/>
  <c r="BF379" i="2"/>
  <c r="T379" i="2"/>
  <c r="R379" i="2"/>
  <c r="P379" i="2"/>
  <c r="BI377" i="2"/>
  <c r="BH377" i="2"/>
  <c r="BG377" i="2"/>
  <c r="BF377" i="2"/>
  <c r="T377" i="2"/>
  <c r="R377" i="2"/>
  <c r="P377" i="2"/>
  <c r="BI375" i="2"/>
  <c r="BH375" i="2"/>
  <c r="BG375" i="2"/>
  <c r="BF375" i="2"/>
  <c r="T375" i="2"/>
  <c r="R375" i="2"/>
  <c r="P375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69" i="2"/>
  <c r="BH369" i="2"/>
  <c r="BG369" i="2"/>
  <c r="BF369" i="2"/>
  <c r="T369" i="2"/>
  <c r="R369" i="2"/>
  <c r="P369" i="2"/>
  <c r="BI367" i="2"/>
  <c r="BH367" i="2"/>
  <c r="BG367" i="2"/>
  <c r="BF367" i="2"/>
  <c r="T367" i="2"/>
  <c r="R367" i="2"/>
  <c r="P367" i="2"/>
  <c r="BI364" i="2"/>
  <c r="BH364" i="2"/>
  <c r="BG364" i="2"/>
  <c r="BF364" i="2"/>
  <c r="T364" i="2"/>
  <c r="R364" i="2"/>
  <c r="P364" i="2"/>
  <c r="BI362" i="2"/>
  <c r="BH362" i="2"/>
  <c r="BG362" i="2"/>
  <c r="BF362" i="2"/>
  <c r="T362" i="2"/>
  <c r="R362" i="2"/>
  <c r="P362" i="2"/>
  <c r="BI360" i="2"/>
  <c r="BH360" i="2"/>
  <c r="BG360" i="2"/>
  <c r="BF360" i="2"/>
  <c r="T360" i="2"/>
  <c r="R360" i="2"/>
  <c r="P360" i="2"/>
  <c r="BI358" i="2"/>
  <c r="BH358" i="2"/>
  <c r="BG358" i="2"/>
  <c r="BF358" i="2"/>
  <c r="T358" i="2"/>
  <c r="R358" i="2"/>
  <c r="P358" i="2"/>
  <c r="BI356" i="2"/>
  <c r="BH356" i="2"/>
  <c r="BG356" i="2"/>
  <c r="BF356" i="2"/>
  <c r="T356" i="2"/>
  <c r="R356" i="2"/>
  <c r="P356" i="2"/>
  <c r="BI354" i="2"/>
  <c r="BH354" i="2"/>
  <c r="BG354" i="2"/>
  <c r="BF354" i="2"/>
  <c r="T354" i="2"/>
  <c r="R354" i="2"/>
  <c r="P354" i="2"/>
  <c r="BI350" i="2"/>
  <c r="BH350" i="2"/>
  <c r="BG350" i="2"/>
  <c r="BF350" i="2"/>
  <c r="T350" i="2"/>
  <c r="R350" i="2"/>
  <c r="P350" i="2"/>
  <c r="BI347" i="2"/>
  <c r="BH347" i="2"/>
  <c r="BG347" i="2"/>
  <c r="BF347" i="2"/>
  <c r="T347" i="2"/>
  <c r="R347" i="2"/>
  <c r="P347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37" i="2"/>
  <c r="BH337" i="2"/>
  <c r="BG337" i="2"/>
  <c r="BF337" i="2"/>
  <c r="T337" i="2"/>
  <c r="R337" i="2"/>
  <c r="P337" i="2"/>
  <c r="BI331" i="2"/>
  <c r="BH331" i="2"/>
  <c r="BG331" i="2"/>
  <c r="BF331" i="2"/>
  <c r="T331" i="2"/>
  <c r="R331" i="2"/>
  <c r="P331" i="2"/>
  <c r="BI326" i="2"/>
  <c r="BH326" i="2"/>
  <c r="BG326" i="2"/>
  <c r="BF326" i="2"/>
  <c r="T326" i="2"/>
  <c r="R326" i="2"/>
  <c r="P326" i="2"/>
  <c r="BI323" i="2"/>
  <c r="BH323" i="2"/>
  <c r="BG323" i="2"/>
  <c r="BF323" i="2"/>
  <c r="T323" i="2"/>
  <c r="R323" i="2"/>
  <c r="P323" i="2"/>
  <c r="BI321" i="2"/>
  <c r="BH321" i="2"/>
  <c r="BG321" i="2"/>
  <c r="BF321" i="2"/>
  <c r="T321" i="2"/>
  <c r="R321" i="2"/>
  <c r="P321" i="2"/>
  <c r="BI319" i="2"/>
  <c r="BH319" i="2"/>
  <c r="BG319" i="2"/>
  <c r="BF319" i="2"/>
  <c r="T319" i="2"/>
  <c r="R319" i="2"/>
  <c r="P319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10" i="2"/>
  <c r="BH310" i="2"/>
  <c r="BG310" i="2"/>
  <c r="BF310" i="2"/>
  <c r="T310" i="2"/>
  <c r="R310" i="2"/>
  <c r="P310" i="2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5" i="2"/>
  <c r="BH295" i="2"/>
  <c r="BG295" i="2"/>
  <c r="BF295" i="2"/>
  <c r="T295" i="2"/>
  <c r="R295" i="2"/>
  <c r="P295" i="2"/>
  <c r="BI291" i="2"/>
  <c r="BH291" i="2"/>
  <c r="BG291" i="2"/>
  <c r="BF291" i="2"/>
  <c r="T291" i="2"/>
  <c r="R291" i="2"/>
  <c r="P291" i="2"/>
  <c r="BI288" i="2"/>
  <c r="BH288" i="2"/>
  <c r="BG288" i="2"/>
  <c r="BF288" i="2"/>
  <c r="T288" i="2"/>
  <c r="R288" i="2"/>
  <c r="P288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78" i="2"/>
  <c r="BH278" i="2"/>
  <c r="BG278" i="2"/>
  <c r="BF278" i="2"/>
  <c r="T278" i="2"/>
  <c r="R278" i="2"/>
  <c r="P278" i="2"/>
  <c r="BI274" i="2"/>
  <c r="BH274" i="2"/>
  <c r="BG274" i="2"/>
  <c r="BF274" i="2"/>
  <c r="T274" i="2"/>
  <c r="R274" i="2"/>
  <c r="P274" i="2"/>
  <c r="BI269" i="2"/>
  <c r="BH269" i="2"/>
  <c r="BG269" i="2"/>
  <c r="BF269" i="2"/>
  <c r="T269" i="2"/>
  <c r="R269" i="2"/>
  <c r="P269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2" i="2"/>
  <c r="BH252" i="2"/>
  <c r="BG252" i="2"/>
  <c r="BF252" i="2"/>
  <c r="T252" i="2"/>
  <c r="R252" i="2"/>
  <c r="P252" i="2"/>
  <c r="BI248" i="2"/>
  <c r="BH248" i="2"/>
  <c r="BG248" i="2"/>
  <c r="BF248" i="2"/>
  <c r="T248" i="2"/>
  <c r="R248" i="2"/>
  <c r="P248" i="2"/>
  <c r="BI243" i="2"/>
  <c r="BH243" i="2"/>
  <c r="BG243" i="2"/>
  <c r="BF243" i="2"/>
  <c r="T243" i="2"/>
  <c r="R243" i="2"/>
  <c r="P243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4" i="2"/>
  <c r="BH234" i="2"/>
  <c r="BG234" i="2"/>
  <c r="BF234" i="2"/>
  <c r="T234" i="2"/>
  <c r="R234" i="2"/>
  <c r="P234" i="2"/>
  <c r="BI230" i="2"/>
  <c r="BH230" i="2"/>
  <c r="BG230" i="2"/>
  <c r="BF230" i="2"/>
  <c r="T230" i="2"/>
  <c r="R230" i="2"/>
  <c r="P230" i="2"/>
  <c r="BI226" i="2"/>
  <c r="BH226" i="2"/>
  <c r="BG226" i="2"/>
  <c r="BF226" i="2"/>
  <c r="T226" i="2"/>
  <c r="R226" i="2"/>
  <c r="P226" i="2"/>
  <c r="BI221" i="2"/>
  <c r="BH221" i="2"/>
  <c r="BG221" i="2"/>
  <c r="BF221" i="2"/>
  <c r="T221" i="2"/>
  <c r="R221" i="2"/>
  <c r="P221" i="2"/>
  <c r="BI216" i="2"/>
  <c r="BH216" i="2"/>
  <c r="BG216" i="2"/>
  <c r="BF216" i="2"/>
  <c r="T216" i="2"/>
  <c r="R216" i="2"/>
  <c r="P216" i="2"/>
  <c r="BI211" i="2"/>
  <c r="BH211" i="2"/>
  <c r="BG211" i="2"/>
  <c r="BF211" i="2"/>
  <c r="T211" i="2"/>
  <c r="R211" i="2"/>
  <c r="P211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1" i="2"/>
  <c r="BH171" i="2"/>
  <c r="BG171" i="2"/>
  <c r="BF171" i="2"/>
  <c r="T171" i="2"/>
  <c r="R171" i="2"/>
  <c r="P171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49" i="2"/>
  <c r="BH149" i="2"/>
  <c r="BG149" i="2"/>
  <c r="BF149" i="2"/>
  <c r="T149" i="2"/>
  <c r="R149" i="2"/>
  <c r="P149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J129" i="2"/>
  <c r="J128" i="2"/>
  <c r="F128" i="2"/>
  <c r="F126" i="2"/>
  <c r="E124" i="2"/>
  <c r="J92" i="2"/>
  <c r="J91" i="2"/>
  <c r="F91" i="2"/>
  <c r="F89" i="2"/>
  <c r="E87" i="2"/>
  <c r="J18" i="2"/>
  <c r="E18" i="2"/>
  <c r="F129" i="2" s="1"/>
  <c r="J17" i="2"/>
  <c r="J12" i="2"/>
  <c r="J89" i="2" s="1"/>
  <c r="E7" i="2"/>
  <c r="E85" i="2" s="1"/>
  <c r="L90" i="1"/>
  <c r="AM90" i="1"/>
  <c r="AM89" i="1"/>
  <c r="L89" i="1"/>
  <c r="AM87" i="1"/>
  <c r="L87" i="1"/>
  <c r="L85" i="1"/>
  <c r="L84" i="1"/>
  <c r="J226" i="2"/>
  <c r="BK367" i="2"/>
  <c r="J449" i="2"/>
  <c r="J358" i="2"/>
  <c r="BK197" i="2"/>
  <c r="BK350" i="2"/>
  <c r="J216" i="2"/>
  <c r="J423" i="2"/>
  <c r="J257" i="2"/>
  <c r="J400" i="2"/>
  <c r="BK248" i="2"/>
  <c r="BK379" i="2"/>
  <c r="BK347" i="2"/>
  <c r="J526" i="2"/>
  <c r="J500" i="2"/>
  <c r="BK143" i="3"/>
  <c r="BK138" i="3"/>
  <c r="BK350" i="4"/>
  <c r="BK258" i="4"/>
  <c r="BK136" i="4"/>
  <c r="BK354" i="4"/>
  <c r="BK211" i="4"/>
  <c r="J385" i="4"/>
  <c r="J269" i="4"/>
  <c r="BK465" i="4"/>
  <c r="J197" i="4"/>
  <c r="BK326" i="4"/>
  <c r="J182" i="4"/>
  <c r="J356" i="4"/>
  <c r="J378" i="4"/>
  <c r="J294" i="4"/>
  <c r="BK179" i="4"/>
  <c r="BK449" i="4"/>
  <c r="BK307" i="4"/>
  <c r="J136" i="4"/>
  <c r="J467" i="4"/>
  <c r="J336" i="4"/>
  <c r="BK484" i="4"/>
  <c r="J321" i="4"/>
  <c r="BK260" i="4"/>
  <c r="J143" i="5"/>
  <c r="BK193" i="6"/>
  <c r="J176" i="6"/>
  <c r="BK176" i="6"/>
  <c r="BK152" i="6"/>
  <c r="BK163" i="6"/>
  <c r="BK161" i="6"/>
  <c r="BK182" i="6"/>
  <c r="J139" i="6"/>
  <c r="J148" i="7"/>
  <c r="J155" i="7"/>
  <c r="J153" i="7"/>
  <c r="J132" i="7"/>
  <c r="BK139" i="8"/>
  <c r="BK157" i="8"/>
  <c r="BK126" i="8"/>
  <c r="J129" i="8"/>
  <c r="BK145" i="8"/>
  <c r="BK146" i="9"/>
  <c r="J131" i="9"/>
  <c r="BK155" i="9"/>
  <c r="BK129" i="9"/>
  <c r="BK135" i="9"/>
  <c r="J138" i="10"/>
  <c r="J128" i="10"/>
  <c r="BK153" i="12"/>
  <c r="BK124" i="12"/>
  <c r="J151" i="13"/>
  <c r="BK127" i="13"/>
  <c r="J136" i="13"/>
  <c r="BK174" i="13"/>
  <c r="BK166" i="13"/>
  <c r="BK131" i="13"/>
  <c r="J182" i="13"/>
  <c r="J174" i="13"/>
  <c r="J179" i="13"/>
  <c r="BK140" i="13"/>
  <c r="J169" i="13"/>
  <c r="BK152" i="14"/>
  <c r="BK172" i="14"/>
  <c r="J165" i="14"/>
  <c r="J126" i="14"/>
  <c r="BK143" i="14"/>
  <c r="BK128" i="14"/>
  <c r="J129" i="14"/>
  <c r="J162" i="14"/>
  <c r="BK196" i="14"/>
  <c r="BK199" i="14"/>
  <c r="J149" i="14"/>
  <c r="BK186" i="14"/>
  <c r="BK166" i="15"/>
  <c r="BK200" i="15"/>
  <c r="BK164" i="15"/>
  <c r="BK163" i="15"/>
  <c r="J127" i="15"/>
  <c r="BK181" i="15"/>
  <c r="BK138" i="15"/>
  <c r="J170" i="15"/>
  <c r="BK175" i="15"/>
  <c r="J132" i="15"/>
  <c r="BK131" i="15"/>
  <c r="BK136" i="15"/>
  <c r="J163" i="15"/>
  <c r="J150" i="15"/>
  <c r="J143" i="16"/>
  <c r="J172" i="16"/>
  <c r="BK210" i="16"/>
  <c r="BK138" i="16"/>
  <c r="J199" i="16"/>
  <c r="J214" i="16"/>
  <c r="J208" i="16"/>
  <c r="BK535" i="17"/>
  <c r="BK512" i="17"/>
  <c r="J433" i="17"/>
  <c r="BK177" i="17"/>
  <c r="BK563" i="17"/>
  <c r="J510" i="17"/>
  <c r="J478" i="17"/>
  <c r="BK440" i="17"/>
  <c r="J347" i="17"/>
  <c r="BK246" i="17"/>
  <c r="J556" i="17"/>
  <c r="BK417" i="17"/>
  <c r="BK391" i="17"/>
  <c r="BK210" i="17"/>
  <c r="BK543" i="17"/>
  <c r="BK513" i="17"/>
  <c r="J463" i="17"/>
  <c r="J391" i="17"/>
  <c r="J177" i="17"/>
  <c r="J545" i="17"/>
  <c r="J454" i="17"/>
  <c r="BK208" i="17"/>
  <c r="J166" i="17"/>
  <c r="J524" i="17"/>
  <c r="BK460" i="17"/>
  <c r="BK400" i="17"/>
  <c r="J353" i="17"/>
  <c r="J565" i="17"/>
  <c r="J525" i="17"/>
  <c r="BK405" i="17"/>
  <c r="J350" i="17"/>
  <c r="BK166" i="17"/>
  <c r="BK607" i="17"/>
  <c r="BK562" i="17"/>
  <c r="BK521" i="17"/>
  <c r="BK423" i="17"/>
  <c r="BK335" i="17"/>
  <c r="BK594" i="17"/>
  <c r="J562" i="17"/>
  <c r="J482" i="17"/>
  <c r="BK263" i="17"/>
  <c r="BK629" i="17"/>
  <c r="BK590" i="17"/>
  <c r="J526" i="17"/>
  <c r="BK461" i="17"/>
  <c r="BK315" i="17"/>
  <c r="J624" i="17"/>
  <c r="BK582" i="17"/>
  <c r="J567" i="17"/>
  <c r="BK465" i="17"/>
  <c r="BK362" i="17"/>
  <c r="J259" i="17"/>
  <c r="BK518" i="17"/>
  <c r="BK433" i="17"/>
  <c r="BK334" i="17"/>
  <c r="J169" i="17"/>
  <c r="BK204" i="18"/>
  <c r="J145" i="18"/>
  <c r="J217" i="18"/>
  <c r="BK208" i="18"/>
  <c r="J140" i="18"/>
  <c r="BK191" i="18"/>
  <c r="J214" i="18"/>
  <c r="BK154" i="18"/>
  <c r="J204" i="18"/>
  <c r="BK145" i="18"/>
  <c r="BK158" i="18"/>
  <c r="BK161" i="18"/>
  <c r="J161" i="18"/>
  <c r="J129" i="19"/>
  <c r="BK131" i="19"/>
  <c r="J127" i="19"/>
  <c r="J259" i="2"/>
  <c r="BK407" i="2"/>
  <c r="BK175" i="2"/>
  <c r="J385" i="2"/>
  <c r="J304" i="2"/>
  <c r="J161" i="2"/>
  <c r="BK321" i="2"/>
  <c r="J468" i="2"/>
  <c r="J285" i="2"/>
  <c r="AS94" i="1"/>
  <c r="J520" i="2"/>
  <c r="BK375" i="2"/>
  <c r="J288" i="2"/>
  <c r="BK181" i="2"/>
  <c r="BK216" i="2"/>
  <c r="J347" i="2"/>
  <c r="BK149" i="2"/>
  <c r="J124" i="3"/>
  <c r="J365" i="4"/>
  <c r="BK332" i="4"/>
  <c r="BK291" i="4"/>
  <c r="J195" i="4"/>
  <c r="J334" i="4"/>
  <c r="BK474" i="4"/>
  <c r="BK367" i="4"/>
  <c r="J465" i="4"/>
  <c r="J297" i="4"/>
  <c r="J207" i="4"/>
  <c r="J146" i="5"/>
  <c r="J126" i="5"/>
  <c r="J182" i="6"/>
  <c r="J167" i="6"/>
  <c r="BK137" i="6"/>
  <c r="J172" i="6"/>
  <c r="J130" i="6"/>
  <c r="BK137" i="7"/>
  <c r="J126" i="8"/>
  <c r="J143" i="9"/>
  <c r="J129" i="9"/>
  <c r="J162" i="9"/>
  <c r="BK123" i="10"/>
  <c r="J135" i="10"/>
  <c r="BK403" i="17"/>
  <c r="J168" i="17"/>
  <c r="BK523" i="17"/>
  <c r="BK408" i="17"/>
  <c r="J394" i="17"/>
  <c r="J327" i="17"/>
  <c r="J566" i="17"/>
  <c r="J505" i="17"/>
  <c r="BK432" i="17"/>
  <c r="BK363" i="17"/>
  <c r="J170" i="17"/>
  <c r="BK583" i="17"/>
  <c r="BK505" i="17"/>
  <c r="BK434" i="17"/>
  <c r="J297" i="17"/>
  <c r="BK624" i="17"/>
  <c r="J607" i="17"/>
  <c r="BK578" i="17"/>
  <c r="J331" i="17"/>
  <c r="BK173" i="17"/>
  <c r="J573" i="17"/>
  <c r="J533" i="17"/>
  <c r="J491" i="17"/>
  <c r="J369" i="17"/>
  <c r="J240" i="17"/>
  <c r="BK597" i="17"/>
  <c r="BK573" i="17"/>
  <c r="J534" i="17"/>
  <c r="BK371" i="17"/>
  <c r="BK331" i="17"/>
  <c r="J536" i="17"/>
  <c r="BK174" i="18"/>
  <c r="BK140" i="18"/>
  <c r="J137" i="19"/>
  <c r="BK129" i="19"/>
  <c r="BK132" i="19"/>
  <c r="BK125" i="19"/>
  <c r="BK239" i="2"/>
  <c r="BK319" i="2"/>
  <c r="J326" i="2"/>
  <c r="BK243" i="2"/>
  <c r="BK397" i="2"/>
  <c r="J252" i="2"/>
  <c r="J430" i="2"/>
  <c r="J243" i="2"/>
  <c r="BK135" i="2"/>
  <c r="J354" i="2"/>
  <c r="BK530" i="2"/>
  <c r="BK279" i="4"/>
  <c r="J454" i="4"/>
  <c r="J258" i="4"/>
  <c r="BK186" i="4"/>
  <c r="J289" i="4"/>
  <c r="J242" i="4"/>
  <c r="BK152" i="4"/>
  <c r="J350" i="4"/>
  <c r="J191" i="4"/>
  <c r="BK365" i="4"/>
  <c r="J253" i="4"/>
  <c r="J200" i="4"/>
  <c r="J488" i="4"/>
  <c r="BK440" i="4"/>
  <c r="BK276" i="4"/>
  <c r="BK486" i="4"/>
  <c r="BK470" i="4"/>
  <c r="J352" i="4"/>
  <c r="BK454" i="4"/>
  <c r="J274" i="4"/>
  <c r="BK155" i="4"/>
  <c r="J139" i="4"/>
  <c r="J134" i="5"/>
  <c r="J150" i="6"/>
  <c r="J144" i="6"/>
  <c r="BK195" i="6"/>
  <c r="J137" i="6"/>
  <c r="BK139" i="6"/>
  <c r="J128" i="6"/>
  <c r="BK154" i="6"/>
  <c r="J139" i="8"/>
  <c r="BK133" i="9"/>
  <c r="J177" i="9"/>
  <c r="BK162" i="9"/>
  <c r="BK168" i="9"/>
  <c r="J155" i="9"/>
  <c r="J140" i="10"/>
  <c r="J132" i="11"/>
  <c r="J125" i="11"/>
  <c r="J159" i="11"/>
  <c r="BK139" i="11"/>
  <c r="BK134" i="11"/>
  <c r="BK156" i="11"/>
  <c r="BK130" i="11"/>
  <c r="BK128" i="11"/>
  <c r="J167" i="12"/>
  <c r="BK144" i="12"/>
  <c r="BK127" i="12"/>
  <c r="BK162" i="12"/>
  <c r="J135" i="12"/>
  <c r="BK149" i="12"/>
  <c r="J126" i="12"/>
  <c r="J139" i="12"/>
  <c r="J156" i="12"/>
  <c r="BK137" i="12"/>
  <c r="BK154" i="12"/>
  <c r="BK135" i="12"/>
  <c r="J153" i="12"/>
  <c r="BK151" i="12"/>
  <c r="J167" i="13"/>
  <c r="BK144" i="13"/>
  <c r="BK156" i="13"/>
  <c r="J146" i="13"/>
  <c r="J177" i="13"/>
  <c r="BK179" i="13"/>
  <c r="BK136" i="13"/>
  <c r="J158" i="13"/>
  <c r="J184" i="13"/>
  <c r="J142" i="13"/>
  <c r="BK142" i="13"/>
  <c r="J173" i="13"/>
  <c r="BK171" i="14"/>
  <c r="J135" i="14"/>
  <c r="BK149" i="14"/>
  <c r="J137" i="14"/>
  <c r="BK192" i="14"/>
  <c r="BK166" i="14"/>
  <c r="BK157" i="14"/>
  <c r="J169" i="14"/>
  <c r="J196" i="14"/>
  <c r="J157" i="14"/>
  <c r="BK169" i="14"/>
  <c r="BK124" i="14"/>
  <c r="BK180" i="14"/>
  <c r="J191" i="14"/>
  <c r="J177" i="15"/>
  <c r="J144" i="15"/>
  <c r="J167" i="15"/>
  <c r="J131" i="15"/>
  <c r="BK172" i="15"/>
  <c r="J148" i="15"/>
  <c r="J183" i="15"/>
  <c r="J187" i="15"/>
  <c r="J142" i="15"/>
  <c r="BK148" i="15"/>
  <c r="J145" i="16"/>
  <c r="J124" i="16"/>
  <c r="BK160" i="16"/>
  <c r="J193" i="16"/>
  <c r="BK206" i="16"/>
  <c r="BK214" i="16"/>
  <c r="BK201" i="16"/>
  <c r="J179" i="16"/>
  <c r="BK561" i="17"/>
  <c r="J520" i="17"/>
  <c r="BK466" i="17"/>
  <c r="J432" i="17"/>
  <c r="BK327" i="17"/>
  <c r="BK160" i="17"/>
  <c r="BK558" i="17"/>
  <c r="BK519" i="17"/>
  <c r="J449" i="17"/>
  <c r="J378" i="17"/>
  <c r="BK250" i="17"/>
  <c r="J553" i="17"/>
  <c r="J407" i="17"/>
  <c r="J389" i="17"/>
  <c r="BK243" i="17"/>
  <c r="J554" i="17"/>
  <c r="J529" i="17"/>
  <c r="BK481" i="17"/>
  <c r="BK449" i="17"/>
  <c r="J336" i="17"/>
  <c r="J207" i="17"/>
  <c r="J557" i="17"/>
  <c r="J518" i="17"/>
  <c r="J450" i="17"/>
  <c r="BK306" i="17"/>
  <c r="J153" i="17"/>
  <c r="BK550" i="17"/>
  <c r="J427" i="17"/>
  <c r="BK401" i="17"/>
  <c r="J382" i="17"/>
  <c r="BK232" i="17"/>
  <c r="BK553" i="17"/>
  <c r="J466" i="17"/>
  <c r="J386" i="17"/>
  <c r="J273" i="17"/>
  <c r="J621" i="17"/>
  <c r="BK548" i="17"/>
  <c r="BK478" i="17"/>
  <c r="BK378" i="17"/>
  <c r="BK225" i="17"/>
  <c r="BK619" i="17"/>
  <c r="J582" i="17"/>
  <c r="J514" i="17"/>
  <c r="J246" i="17"/>
  <c r="J616" i="17"/>
  <c r="J561" i="17"/>
  <c r="BK524" i="17"/>
  <c r="BK426" i="17"/>
  <c r="J360" i="17"/>
  <c r="BK169" i="17"/>
  <c r="J578" i="17"/>
  <c r="J539" i="17"/>
  <c r="BK382" i="17"/>
  <c r="J335" i="17"/>
  <c r="BK185" i="17"/>
  <c r="BK510" i="17"/>
  <c r="J399" i="17"/>
  <c r="J314" i="17"/>
  <c r="BK168" i="17"/>
  <c r="BK209" i="18"/>
  <c r="BK184" i="18"/>
  <c r="BK189" i="18"/>
  <c r="J184" i="18"/>
  <c r="J162" i="18"/>
  <c r="J208" i="18"/>
  <c r="J165" i="18"/>
  <c r="J189" i="18"/>
  <c r="BK146" i="18"/>
  <c r="BK170" i="18"/>
  <c r="J143" i="18"/>
  <c r="J185" i="18"/>
  <c r="J218" i="18"/>
  <c r="J176" i="18"/>
  <c r="BK133" i="19"/>
  <c r="J135" i="19"/>
  <c r="J283" i="2"/>
  <c r="BK409" i="2"/>
  <c r="BK200" i="2"/>
  <c r="J395" i="2"/>
  <c r="BK285" i="2"/>
  <c r="J391" i="2"/>
  <c r="BK278" i="2"/>
  <c r="J477" i="2"/>
  <c r="J337" i="2"/>
  <c r="J248" i="2"/>
  <c r="BK404" i="2"/>
  <c r="BK310" i="2"/>
  <c r="J367" i="2"/>
  <c r="J319" i="2"/>
  <c r="J171" i="2"/>
  <c r="J515" i="2"/>
  <c r="BK468" i="2"/>
  <c r="BK252" i="2"/>
  <c r="BK523" i="2"/>
  <c r="J493" i="2"/>
  <c r="BK358" i="2"/>
  <c r="BK230" i="2"/>
  <c r="J135" i="2"/>
  <c r="BK171" i="2"/>
  <c r="BK184" i="2"/>
  <c r="J138" i="3"/>
  <c r="BK130" i="3"/>
  <c r="BK336" i="4"/>
  <c r="J230" i="4"/>
  <c r="J449" i="4"/>
  <c r="BK348" i="4"/>
  <c r="BK197" i="4"/>
  <c r="BK321" i="4"/>
  <c r="BK182" i="4"/>
  <c r="J291" i="4"/>
  <c r="BK204" i="4"/>
  <c r="J460" i="4"/>
  <c r="J317" i="4"/>
  <c r="J168" i="4"/>
  <c r="J436" i="4"/>
  <c r="BK343" i="4"/>
  <c r="J232" i="4"/>
  <c r="J485" i="4"/>
  <c r="BK447" i="4"/>
  <c r="J286" i="4"/>
  <c r="BK477" i="4"/>
  <c r="J360" i="4"/>
  <c r="BK485" i="4"/>
  <c r="J414" i="4"/>
  <c r="BK249" i="4"/>
  <c r="BK130" i="5"/>
  <c r="BK172" i="6"/>
  <c r="BK128" i="6"/>
  <c r="J126" i="6"/>
  <c r="BK146" i="6"/>
  <c r="BK169" i="6"/>
  <c r="BK188" i="6"/>
  <c r="J141" i="7"/>
  <c r="J134" i="7"/>
  <c r="BK146" i="7"/>
  <c r="BK126" i="7"/>
  <c r="BK134" i="8"/>
  <c r="BK159" i="8"/>
  <c r="J179" i="9"/>
  <c r="J133" i="9"/>
  <c r="BK159" i="9"/>
  <c r="J166" i="9"/>
  <c r="J150" i="9"/>
  <c r="BK140" i="10"/>
  <c r="BK138" i="10"/>
  <c r="BK143" i="10"/>
  <c r="J148" i="11"/>
  <c r="BK207" i="17"/>
  <c r="J569" i="17"/>
  <c r="J490" i="17"/>
  <c r="J405" i="17"/>
  <c r="BK365" i="17"/>
  <c r="BK203" i="17"/>
  <c r="J547" i="17"/>
  <c r="J448" i="17"/>
  <c r="BK388" i="17"/>
  <c r="J334" i="17"/>
  <c r="BK623" i="17"/>
  <c r="J575" i="17"/>
  <c r="BK526" i="17"/>
  <c r="J472" i="17"/>
  <c r="BK231" i="17"/>
  <c r="J618" i="17"/>
  <c r="BK588" i="17"/>
  <c r="J527" i="17"/>
  <c r="J185" i="17"/>
  <c r="J623" i="17"/>
  <c r="J560" i="17"/>
  <c r="BK520" i="17"/>
  <c r="J417" i="17"/>
  <c r="BK268" i="17"/>
  <c r="BK618" i="17"/>
  <c r="BK577" i="17"/>
  <c r="J559" i="17"/>
  <c r="BK397" i="17"/>
  <c r="J332" i="17"/>
  <c r="J542" i="17"/>
  <c r="BK454" i="17"/>
  <c r="BK412" i="17"/>
  <c r="J282" i="17"/>
  <c r="J173" i="18"/>
  <c r="BK141" i="18"/>
  <c r="J210" i="18"/>
  <c r="BK185" i="18"/>
  <c r="J147" i="18"/>
  <c r="J179" i="18"/>
  <c r="BK201" i="18"/>
  <c r="J205" i="18"/>
  <c r="J158" i="18"/>
  <c r="BK203" i="18"/>
  <c r="BK159" i="18"/>
  <c r="J201" i="18"/>
  <c r="J186" i="18"/>
  <c r="BK131" i="18"/>
  <c r="BK130" i="19"/>
  <c r="BK142" i="19"/>
  <c r="BK127" i="19"/>
  <c r="J323" i="2"/>
  <c r="J397" i="2"/>
  <c r="BK413" i="2"/>
  <c r="J316" i="2"/>
  <c r="J195" i="2"/>
  <c r="J379" i="2"/>
  <c r="J239" i="2"/>
  <c r="J393" i="2"/>
  <c r="BK316" i="2"/>
  <c r="BK161" i="2"/>
  <c r="BK343" i="2"/>
  <c r="J202" i="2"/>
  <c r="J413" i="2"/>
  <c r="J350" i="2"/>
  <c r="J200" i="2"/>
  <c r="J525" i="2"/>
  <c r="J510" i="2"/>
  <c r="BK449" i="2"/>
  <c r="BK234" i="2"/>
  <c r="BK526" i="2"/>
  <c r="BK500" i="2"/>
  <c r="BK373" i="2"/>
  <c r="BK259" i="2"/>
  <c r="BK193" i="2"/>
  <c r="BK360" i="2"/>
  <c r="BK356" i="2"/>
  <c r="J154" i="2"/>
  <c r="J126" i="3"/>
  <c r="J358" i="4"/>
  <c r="BK253" i="4"/>
  <c r="BK330" i="4"/>
  <c r="BK303" i="4"/>
  <c r="J235" i="4"/>
  <c r="BK143" i="4"/>
  <c r="BK369" i="4"/>
  <c r="J477" i="4"/>
  <c r="J155" i="4"/>
  <c r="BK414" i="4"/>
  <c r="J487" i="4"/>
  <c r="BK339" i="4"/>
  <c r="J239" i="4"/>
  <c r="J147" i="4"/>
  <c r="J124" i="5"/>
  <c r="J154" i="6"/>
  <c r="BK130" i="6"/>
  <c r="J193" i="6"/>
  <c r="J185" i="6"/>
  <c r="BK167" i="6"/>
  <c r="J135" i="6"/>
  <c r="BK151" i="7"/>
  <c r="J124" i="7"/>
  <c r="J129" i="7"/>
  <c r="J153" i="8"/>
  <c r="J136" i="8"/>
  <c r="J141" i="8"/>
  <c r="J124" i="9"/>
  <c r="J159" i="9"/>
  <c r="BK172" i="9"/>
  <c r="BK174" i="9"/>
  <c r="BK147" i="10"/>
  <c r="J143" i="10"/>
  <c r="J146" i="11"/>
  <c r="BK536" i="17"/>
  <c r="J422" i="17"/>
  <c r="BK386" i="17"/>
  <c r="J315" i="17"/>
  <c r="J145" i="17"/>
  <c r="J469" i="17"/>
  <c r="BK413" i="17"/>
  <c r="J295" i="17"/>
  <c r="BK616" i="17"/>
  <c r="BK574" i="17"/>
  <c r="BK527" i="17"/>
  <c r="J440" i="17"/>
  <c r="BK189" i="17"/>
  <c r="J612" i="17"/>
  <c r="BK580" i="17"/>
  <c r="BK531" i="17"/>
  <c r="BK273" i="17"/>
  <c r="BK631" i="17"/>
  <c r="J555" i="17"/>
  <c r="BK525" i="17"/>
  <c r="BK462" i="17"/>
  <c r="J377" i="17"/>
  <c r="BK282" i="17"/>
  <c r="BK179" i="17"/>
  <c r="BK576" i="17"/>
  <c r="J513" i="17"/>
  <c r="J372" i="17"/>
  <c r="BK360" i="17"/>
  <c r="J210" i="17"/>
  <c r="BK517" i="17"/>
  <c r="J413" i="17"/>
  <c r="BK344" i="17"/>
  <c r="J288" i="17"/>
  <c r="BK129" i="18"/>
  <c r="J170" i="18"/>
  <c r="BK197" i="18"/>
  <c r="J154" i="18"/>
  <c r="BK163" i="18"/>
  <c r="J167" i="18"/>
  <c r="J197" i="18"/>
  <c r="BK148" i="18"/>
  <c r="BK210" i="18"/>
  <c r="J132" i="19"/>
  <c r="J141" i="19"/>
  <c r="BK124" i="19"/>
  <c r="BK369" i="2"/>
  <c r="BK430" i="2"/>
  <c r="BK195" i="2"/>
  <c r="BK383" i="2"/>
  <c r="BK257" i="2"/>
  <c r="BK157" i="2"/>
  <c r="J310" i="2"/>
  <c r="BK411" i="2"/>
  <c r="BK283" i="2"/>
  <c r="BK145" i="2"/>
  <c r="BK341" i="2"/>
  <c r="BK387" i="2"/>
  <c r="J298" i="2"/>
  <c r="BK528" i="2"/>
  <c r="J505" i="2"/>
  <c r="BK393" i="2"/>
  <c r="J528" i="2"/>
  <c r="BK515" i="2"/>
  <c r="J409" i="2"/>
  <c r="J291" i="2"/>
  <c r="J197" i="2"/>
  <c r="BK301" i="2"/>
  <c r="J375" i="2"/>
  <c r="BK146" i="3"/>
  <c r="BK134" i="3"/>
  <c r="J447" i="4"/>
  <c r="BK317" i="4"/>
  <c r="BK163" i="4"/>
  <c r="BK360" i="4"/>
  <c r="J312" i="4"/>
  <c r="J380" i="4"/>
  <c r="J202" i="4"/>
  <c r="BK457" i="4"/>
  <c r="J209" i="4"/>
  <c r="J398" i="4"/>
  <c r="BK328" i="4"/>
  <c r="J276" i="4"/>
  <c r="J457" i="4"/>
  <c r="BK346" i="4"/>
  <c r="J249" i="4"/>
  <c r="J152" i="4"/>
  <c r="BK467" i="4"/>
  <c r="BK274" i="4"/>
  <c r="BK483" i="4"/>
  <c r="J343" i="4"/>
  <c r="J479" i="4"/>
  <c r="BK362" i="4"/>
  <c r="BK232" i="4"/>
  <c r="J186" i="4"/>
  <c r="BK146" i="5"/>
  <c r="J146" i="6"/>
  <c r="J197" i="6"/>
  <c r="J161" i="6"/>
  <c r="BK165" i="6"/>
  <c r="BK144" i="6"/>
  <c r="BK180" i="6"/>
  <c r="BK133" i="6"/>
  <c r="BK141" i="7"/>
  <c r="J126" i="7"/>
  <c r="J139" i="7"/>
  <c r="J143" i="7"/>
  <c r="BK153" i="8"/>
  <c r="J148" i="8"/>
  <c r="BK141" i="8"/>
  <c r="BK148" i="9"/>
  <c r="J168" i="9"/>
  <c r="BK141" i="9"/>
  <c r="BK150" i="9"/>
  <c r="BK131" i="9"/>
  <c r="BK145" i="10"/>
  <c r="J126" i="10"/>
  <c r="J123" i="10"/>
  <c r="BK442" i="17"/>
  <c r="J197" i="17"/>
  <c r="J551" i="17"/>
  <c r="BK487" i="17"/>
  <c r="J423" i="17"/>
  <c r="J397" i="17"/>
  <c r="J325" i="17"/>
  <c r="BK197" i="17"/>
  <c r="BK541" i="17"/>
  <c r="J371" i="17"/>
  <c r="J189" i="17"/>
  <c r="J619" i="17"/>
  <c r="BK565" i="17"/>
  <c r="J475" i="17"/>
  <c r="BK376" i="17"/>
  <c r="J214" i="17"/>
  <c r="BK608" i="17"/>
  <c r="BK552" i="17"/>
  <c r="BK317" i="17"/>
  <c r="BK153" i="17"/>
  <c r="J583" i="17"/>
  <c r="BK546" i="17"/>
  <c r="BK515" i="17"/>
  <c r="J409" i="17"/>
  <c r="BK295" i="17"/>
  <c r="J195" i="17"/>
  <c r="BK579" i="17"/>
  <c r="J481" i="17"/>
  <c r="BK370" i="17"/>
  <c r="J356" i="17"/>
  <c r="J218" i="17"/>
  <c r="J515" i="17"/>
  <c r="BK447" i="17"/>
  <c r="BK364" i="17"/>
  <c r="J226" i="17"/>
  <c r="J148" i="18"/>
  <c r="J174" i="18"/>
  <c r="J209" i="18"/>
  <c r="J130" i="18"/>
  <c r="BK165" i="18"/>
  <c r="J177" i="18"/>
  <c r="BK205" i="18"/>
  <c r="BK149" i="18"/>
  <c r="J191" i="18"/>
  <c r="J144" i="18"/>
  <c r="BK183" i="18"/>
  <c r="BK217" i="18"/>
  <c r="J212" i="18"/>
  <c r="BK138" i="19"/>
  <c r="J131" i="19"/>
  <c r="BK187" i="2"/>
  <c r="J187" i="2"/>
  <c r="BK381" i="2"/>
  <c r="BK291" i="2"/>
  <c r="BK323" i="2"/>
  <c r="BK177" i="2"/>
  <c r="BK331" i="2"/>
  <c r="BK189" i="4"/>
  <c r="BK159" i="6"/>
  <c r="BK143" i="7"/>
  <c r="BK136" i="8"/>
  <c r="J124" i="8"/>
  <c r="J143" i="8"/>
  <c r="BK124" i="8"/>
  <c r="J172" i="9"/>
  <c r="J135" i="9"/>
  <c r="J170" i="9"/>
  <c r="BK132" i="10"/>
  <c r="J139" i="11"/>
  <c r="BK141" i="11"/>
  <c r="BK148" i="11"/>
  <c r="J166" i="12"/>
  <c r="J164" i="12"/>
  <c r="J133" i="12"/>
  <c r="BK169" i="12"/>
  <c r="J137" i="12"/>
  <c r="J160" i="12"/>
  <c r="J147" i="12"/>
  <c r="BK154" i="13"/>
  <c r="J181" i="13"/>
  <c r="J166" i="13"/>
  <c r="BK130" i="13"/>
  <c r="J156" i="13"/>
  <c r="BK171" i="13"/>
  <c r="BK145" i="14"/>
  <c r="BK184" i="14"/>
  <c r="BK129" i="14"/>
  <c r="BK147" i="14"/>
  <c r="J193" i="14"/>
  <c r="J178" i="14"/>
  <c r="J172" i="14"/>
  <c r="J167" i="14"/>
  <c r="BK194" i="15"/>
  <c r="J153" i="15"/>
  <c r="J198" i="15"/>
  <c r="BK191" i="15"/>
  <c r="BK134" i="15"/>
  <c r="J134" i="15"/>
  <c r="BK185" i="15"/>
  <c r="BK170" i="15"/>
  <c r="BK145" i="16"/>
  <c r="J211" i="16"/>
  <c r="J138" i="16"/>
  <c r="J209" i="16"/>
  <c r="BK212" i="16"/>
  <c r="J572" i="17"/>
  <c r="J446" i="17"/>
  <c r="BK255" i="17"/>
  <c r="BK545" i="17"/>
  <c r="BK499" i="17"/>
  <c r="BK446" i="17"/>
  <c r="J402" i="17"/>
  <c r="BK332" i="17"/>
  <c r="J563" i="17"/>
  <c r="J406" i="17"/>
  <c r="J172" i="17"/>
  <c r="BK534" i="17"/>
  <c r="J496" i="17"/>
  <c r="BK424" i="17"/>
  <c r="J254" i="17"/>
  <c r="BK569" i="17"/>
  <c r="J465" i="17"/>
  <c r="J203" i="17"/>
  <c r="BK522" i="17"/>
  <c r="J426" i="17"/>
  <c r="J364" i="17"/>
  <c r="BK557" i="17"/>
  <c r="BK402" i="17"/>
  <c r="BK191" i="17"/>
  <c r="BK587" i="17"/>
  <c r="J541" i="17"/>
  <c r="BK404" i="17"/>
  <c r="BK621" i="17"/>
  <c r="BK575" i="17"/>
  <c r="J431" i="17"/>
  <c r="BK174" i="17"/>
  <c r="J600" i="17"/>
  <c r="J544" i="17"/>
  <c r="BK482" i="17"/>
  <c r="BK218" i="17"/>
  <c r="J587" i="17"/>
  <c r="BK540" i="17"/>
  <c r="J404" i="17"/>
  <c r="J328" i="17"/>
  <c r="J186" i="17"/>
  <c r="BK472" i="17"/>
  <c r="BK431" i="17"/>
  <c r="BK356" i="17"/>
  <c r="BK175" i="17"/>
  <c r="J203" i="18"/>
  <c r="BK176" i="18"/>
  <c r="J153" i="18"/>
  <c r="J129" i="18"/>
  <c r="J139" i="18"/>
  <c r="BK173" i="18"/>
  <c r="J172" i="18"/>
  <c r="J181" i="18"/>
  <c r="J220" i="18"/>
  <c r="BK162" i="18"/>
  <c r="J183" i="18"/>
  <c r="J134" i="19"/>
  <c r="J130" i="19"/>
  <c r="J140" i="19"/>
  <c r="BK417" i="2"/>
  <c r="BK475" i="2"/>
  <c r="BK221" i="2"/>
  <c r="J411" i="2"/>
  <c r="J321" i="2"/>
  <c r="J181" i="2"/>
  <c r="J149" i="2"/>
  <c r="J274" i="2"/>
  <c r="BK354" i="2"/>
  <c r="BK304" i="2"/>
  <c r="J157" i="2"/>
  <c r="BK337" i="2"/>
  <c r="BK142" i="2"/>
  <c r="J377" i="2"/>
  <c r="J278" i="2"/>
  <c r="BK524" i="2"/>
  <c r="BK493" i="2"/>
  <c r="J387" i="2"/>
  <c r="BK164" i="2"/>
  <c r="J524" i="2"/>
  <c r="BK490" i="2"/>
  <c r="J269" i="2"/>
  <c r="J184" i="2"/>
  <c r="BK211" i="2"/>
  <c r="BK314" i="2"/>
  <c r="J130" i="3"/>
  <c r="J354" i="4"/>
  <c r="J265" i="4"/>
  <c r="BK139" i="4"/>
  <c r="BK358" i="4"/>
  <c r="J314" i="4"/>
  <c r="BK382" i="4"/>
  <c r="J282" i="4"/>
  <c r="BK165" i="4"/>
  <c r="BK207" i="4"/>
  <c r="BK147" i="4"/>
  <c r="J367" i="4"/>
  <c r="J204" i="4"/>
  <c r="J470" i="4"/>
  <c r="J372" i="4"/>
  <c r="J244" i="4"/>
  <c r="BK159" i="4"/>
  <c r="BK472" i="4"/>
  <c r="J328" i="4"/>
  <c r="BK168" i="4"/>
  <c r="J472" i="4"/>
  <c r="J490" i="4"/>
  <c r="BK436" i="4"/>
  <c r="BK244" i="4"/>
  <c r="J220" i="4"/>
  <c r="BK126" i="5"/>
  <c r="BK138" i="5"/>
  <c r="BK135" i="6"/>
  <c r="J180" i="6"/>
  <c r="BK148" i="6"/>
  <c r="BK142" i="6"/>
  <c r="J188" i="6"/>
  <c r="J152" i="6"/>
  <c r="BK148" i="7"/>
  <c r="J137" i="7"/>
  <c r="J146" i="7"/>
  <c r="BK143" i="8"/>
  <c r="J150" i="8"/>
  <c r="BK129" i="8"/>
  <c r="BK139" i="9"/>
  <c r="BK166" i="9"/>
  <c r="BK143" i="9"/>
  <c r="BK164" i="9"/>
  <c r="BK157" i="9"/>
  <c r="J137" i="9"/>
  <c r="BK126" i="10"/>
  <c r="J145" i="10"/>
  <c r="BK125" i="11"/>
  <c r="J144" i="11"/>
  <c r="BK184" i="13"/>
  <c r="BK165" i="13"/>
  <c r="BK132" i="13"/>
  <c r="J171" i="13"/>
  <c r="BK138" i="13"/>
  <c r="BK163" i="13"/>
  <c r="J134" i="13"/>
  <c r="J144" i="13"/>
  <c r="BK177" i="13"/>
  <c r="BK167" i="13"/>
  <c r="J186" i="14"/>
  <c r="BK162" i="14"/>
  <c r="J194" i="14"/>
  <c r="BK174" i="14"/>
  <c r="J128" i="14"/>
  <c r="J152" i="14"/>
  <c r="BK194" i="14"/>
  <c r="BK133" i="14"/>
  <c r="J180" i="14"/>
  <c r="J176" i="14"/>
  <c r="BK135" i="14"/>
  <c r="BK165" i="14"/>
  <c r="J195" i="14"/>
  <c r="J147" i="14"/>
  <c r="BK202" i="15"/>
  <c r="BK156" i="15"/>
  <c r="BK129" i="15"/>
  <c r="BK179" i="15"/>
  <c r="J136" i="15"/>
  <c r="BK187" i="15"/>
  <c r="BK140" i="15"/>
  <c r="BK193" i="15"/>
  <c r="J191" i="15"/>
  <c r="BK162" i="15"/>
  <c r="J129" i="15"/>
  <c r="J193" i="15"/>
  <c r="J168" i="15"/>
  <c r="J158" i="15"/>
  <c r="J196" i="15"/>
  <c r="BK177" i="15"/>
  <c r="BK132" i="15"/>
  <c r="J181" i="15"/>
  <c r="BK125" i="15"/>
  <c r="J164" i="15"/>
  <c r="J160" i="16"/>
  <c r="BK205" i="16"/>
  <c r="BK179" i="16"/>
  <c r="BK191" i="16"/>
  <c r="J201" i="16"/>
  <c r="J203" i="16"/>
  <c r="BK195" i="16"/>
  <c r="BK211" i="16"/>
  <c r="J210" i="16"/>
  <c r="J522" i="17"/>
  <c r="J500" i="17"/>
  <c r="J370" i="17"/>
  <c r="BK226" i="17"/>
  <c r="J564" i="17"/>
  <c r="BK532" i="17"/>
  <c r="BK491" i="17"/>
  <c r="J441" i="17"/>
  <c r="J403" i="17"/>
  <c r="BK345" i="17"/>
  <c r="BK277" i="17"/>
  <c r="BK172" i="17"/>
  <c r="BK399" i="17"/>
  <c r="J355" i="17"/>
  <c r="J571" i="17"/>
  <c r="J537" i="17"/>
  <c r="BK516" i="17"/>
  <c r="J464" i="17"/>
  <c r="BK418" i="17"/>
  <c r="BK240" i="17"/>
  <c r="J164" i="17"/>
  <c r="J546" i="17"/>
  <c r="BK453" i="17"/>
  <c r="BK328" i="17"/>
  <c r="J174" i="17"/>
  <c r="J604" i="17"/>
  <c r="BK537" i="17"/>
  <c r="BK456" i="17"/>
  <c r="BK375" i="17"/>
  <c r="J634" i="17"/>
  <c r="BK600" i="17"/>
  <c r="J574" i="17"/>
  <c r="J344" i="17"/>
  <c r="J176" i="17"/>
  <c r="J608" i="17"/>
  <c r="BK564" i="17"/>
  <c r="BK528" i="17"/>
  <c r="J506" i="17"/>
  <c r="J388" i="17"/>
  <c r="J232" i="17"/>
  <c r="BK604" i="17"/>
  <c r="BK581" i="17"/>
  <c r="BK509" i="17"/>
  <c r="BK369" i="17"/>
  <c r="J550" i="17"/>
  <c r="J461" i="17"/>
  <c r="BK422" i="17"/>
  <c r="J333" i="17"/>
  <c r="BK164" i="17"/>
  <c r="J137" i="18"/>
  <c r="J202" i="18"/>
  <c r="J219" i="18"/>
  <c r="BK167" i="18"/>
  <c r="BK181" i="18"/>
  <c r="J199" i="18"/>
  <c r="J163" i="18"/>
  <c r="BK186" i="18"/>
  <c r="BK139" i="18"/>
  <c r="BK151" i="18"/>
  <c r="BK177" i="18"/>
  <c r="BK219" i="18"/>
  <c r="BK143" i="18"/>
  <c r="BK385" i="2"/>
  <c r="J417" i="2"/>
  <c r="J142" i="2"/>
  <c r="J371" i="2"/>
  <c r="J230" i="2"/>
  <c r="BK423" i="2"/>
  <c r="J221" i="2"/>
  <c r="J364" i="2"/>
  <c r="J237" i="2"/>
  <c r="J345" i="2"/>
  <c r="BK274" i="2"/>
  <c r="J475" i="2"/>
  <c r="J360" i="2"/>
  <c r="BK226" i="2"/>
  <c r="J523" i="2"/>
  <c r="J490" i="2"/>
  <c r="J373" i="2"/>
  <c r="BK527" i="2"/>
  <c r="BK496" i="2"/>
  <c r="BK307" i="2"/>
  <c r="BK167" i="2"/>
  <c r="BK295" i="2"/>
  <c r="J145" i="2"/>
  <c r="BK191" i="2"/>
  <c r="J134" i="3"/>
  <c r="BK372" i="4"/>
  <c r="J303" i="4"/>
  <c r="BK225" i="4"/>
  <c r="BK398" i="4"/>
  <c r="BK356" i="4"/>
  <c r="BK269" i="4"/>
  <c r="BK202" i="4"/>
  <c r="J326" i="4"/>
  <c r="J179" i="4"/>
  <c r="BK286" i="4"/>
  <c r="BK200" i="4"/>
  <c r="J376" i="4"/>
  <c r="J307" i="4"/>
  <c r="BK378" i="4"/>
  <c r="BK380" i="4"/>
  <c r="J330" i="4"/>
  <c r="BK242" i="4"/>
  <c r="J486" i="4"/>
  <c r="BK438" i="4"/>
  <c r="J279" i="4"/>
  <c r="BK487" i="4"/>
  <c r="J431" i="4"/>
  <c r="BK488" i="4"/>
  <c r="BK460" i="4"/>
  <c r="BK294" i="4"/>
  <c r="BK239" i="4"/>
  <c r="J138" i="5"/>
  <c r="J130" i="5"/>
  <c r="J174" i="6"/>
  <c r="BK191" i="6"/>
  <c r="BK150" i="6"/>
  <c r="J191" i="6"/>
  <c r="J133" i="6"/>
  <c r="BK126" i="6"/>
  <c r="J148" i="6"/>
  <c r="BK153" i="7"/>
  <c r="BK129" i="7"/>
  <c r="BK155" i="7"/>
  <c r="BK134" i="7"/>
  <c r="BK150" i="8"/>
  <c r="BK155" i="8"/>
  <c r="J155" i="8"/>
  <c r="J132" i="8"/>
  <c r="BK177" i="9"/>
  <c r="BK137" i="9"/>
  <c r="BK124" i="9"/>
  <c r="J148" i="9"/>
  <c r="BK127" i="9"/>
  <c r="J132" i="10"/>
  <c r="J147" i="10"/>
  <c r="J130" i="10"/>
  <c r="J153" i="11"/>
  <c r="J136" i="11"/>
  <c r="J128" i="11"/>
  <c r="J150" i="11"/>
  <c r="BK144" i="11"/>
  <c r="BK136" i="11"/>
  <c r="BK159" i="11"/>
  <c r="BK153" i="11"/>
  <c r="J134" i="11"/>
  <c r="BK146" i="11"/>
  <c r="BK133" i="12"/>
  <c r="J169" i="12"/>
  <c r="J149" i="12"/>
  <c r="BK156" i="12"/>
  <c r="BK160" i="12"/>
  <c r="BK128" i="12"/>
  <c r="BK129" i="12"/>
  <c r="J124" i="12"/>
  <c r="BK141" i="12"/>
  <c r="BK147" i="12"/>
  <c r="BK139" i="12"/>
  <c r="BK158" i="12"/>
  <c r="J162" i="12"/>
  <c r="BK126" i="12"/>
  <c r="BK131" i="12"/>
  <c r="J160" i="13"/>
  <c r="BK176" i="13"/>
  <c r="BK125" i="13"/>
  <c r="J163" i="13"/>
  <c r="J125" i="13"/>
  <c r="J161" i="13"/>
  <c r="J140" i="13"/>
  <c r="J148" i="13"/>
  <c r="BK148" i="13"/>
  <c r="BK169" i="13"/>
  <c r="BK195" i="14"/>
  <c r="J139" i="14"/>
  <c r="BK193" i="14"/>
  <c r="J124" i="14"/>
  <c r="J155" i="14"/>
  <c r="BK176" i="14"/>
  <c r="J141" i="14"/>
  <c r="BK159" i="14"/>
  <c r="BK131" i="14"/>
  <c r="BK182" i="14"/>
  <c r="J159" i="14"/>
  <c r="J166" i="14"/>
  <c r="BK197" i="14"/>
  <c r="BK167" i="14"/>
  <c r="J200" i="15"/>
  <c r="BK153" i="15"/>
  <c r="BK130" i="15"/>
  <c r="BK173" i="15"/>
  <c r="BK198" i="15"/>
  <c r="BK167" i="15"/>
  <c r="J130" i="15"/>
  <c r="BK195" i="15"/>
  <c r="J189" i="15"/>
  <c r="J146" i="15"/>
  <c r="J202" i="15"/>
  <c r="J175" i="15"/>
  <c r="J166" i="15"/>
  <c r="J125" i="15"/>
  <c r="BK150" i="15"/>
  <c r="J140" i="15"/>
  <c r="J172" i="15"/>
  <c r="J162" i="15"/>
  <c r="J138" i="15"/>
  <c r="J141" i="16"/>
  <c r="J206" i="16"/>
  <c r="BK193" i="16"/>
  <c r="BK199" i="16"/>
  <c r="J205" i="16"/>
  <c r="J197" i="16"/>
  <c r="BK172" i="16"/>
  <c r="J530" i="17"/>
  <c r="BK448" i="17"/>
  <c r="BK355" i="17"/>
  <c r="J231" i="17"/>
  <c r="BK567" i="17"/>
  <c r="J531" i="17"/>
  <c r="BK490" i="17"/>
  <c r="J447" i="17"/>
  <c r="J424" i="17"/>
  <c r="J340" i="17"/>
  <c r="BK259" i="17"/>
  <c r="J171" i="17"/>
  <c r="J418" i="17"/>
  <c r="BK394" i="17"/>
  <c r="J277" i="17"/>
  <c r="BK556" i="17"/>
  <c r="BK530" i="17"/>
  <c r="BK473" i="17"/>
  <c r="J428" i="17"/>
  <c r="J255" i="17"/>
  <c r="BK195" i="17"/>
  <c r="J548" i="17"/>
  <c r="J523" i="17"/>
  <c r="BK415" i="17"/>
  <c r="J178" i="17"/>
  <c r="BK559" i="17"/>
  <c r="BK544" i="17"/>
  <c r="J462" i="17"/>
  <c r="BK407" i="17"/>
  <c r="BK387" i="17"/>
  <c r="BK314" i="17"/>
  <c r="BK176" i="17"/>
  <c r="J552" i="17"/>
  <c r="BK500" i="17"/>
  <c r="J420" i="17"/>
  <c r="BK186" i="17"/>
  <c r="BK599" i="17"/>
  <c r="BK542" i="17"/>
  <c r="J493" i="17"/>
  <c r="BK377" i="17"/>
  <c r="BK145" i="17"/>
  <c r="J590" i="17"/>
  <c r="BK538" i="17"/>
  <c r="BK336" i="17"/>
  <c r="J250" i="17"/>
  <c r="BK171" i="17"/>
  <c r="BK571" i="17"/>
  <c r="J516" i="17"/>
  <c r="BK427" i="17"/>
  <c r="J263" i="17"/>
  <c r="J167" i="17"/>
  <c r="J580" i="17"/>
  <c r="BK551" i="17"/>
  <c r="J460" i="17"/>
  <c r="BK367" i="17"/>
  <c r="J317" i="17"/>
  <c r="J519" i="17"/>
  <c r="BK428" i="17"/>
  <c r="BK340" i="17"/>
  <c r="BK214" i="17"/>
  <c r="J159" i="18"/>
  <c r="J198" i="18"/>
  <c r="BK218" i="18"/>
  <c r="BK202" i="18"/>
  <c r="BK212" i="18"/>
  <c r="BK130" i="18"/>
  <c r="BK179" i="18"/>
  <c r="J142" i="18"/>
  <c r="J146" i="18"/>
  <c r="BK198" i="18"/>
  <c r="J156" i="18"/>
  <c r="BK199" i="18"/>
  <c r="BK188" i="18"/>
  <c r="BK135" i="19"/>
  <c r="J142" i="19"/>
  <c r="J126" i="19"/>
  <c r="J138" i="19"/>
  <c r="BK126" i="19"/>
  <c r="J407" i="2"/>
  <c r="J381" i="2"/>
  <c r="J404" i="2"/>
  <c r="J307" i="2"/>
  <c r="J167" i="2"/>
  <c r="J314" i="2"/>
  <c r="BK154" i="2"/>
  <c r="J341" i="2"/>
  <c r="BK269" i="2"/>
  <c r="BK395" i="2"/>
  <c r="J211" i="2"/>
  <c r="BK364" i="2"/>
  <c r="BK345" i="2"/>
  <c r="BK138" i="2"/>
  <c r="BK520" i="2"/>
  <c r="J484" i="2"/>
  <c r="BK377" i="2"/>
  <c r="J138" i="2"/>
  <c r="BK525" i="2"/>
  <c r="BK510" i="2"/>
  <c r="BK484" i="2"/>
  <c r="J356" i="2"/>
  <c r="J234" i="2"/>
  <c r="J164" i="2"/>
  <c r="BK298" i="2"/>
  <c r="J177" i="2"/>
  <c r="BK326" i="2"/>
  <c r="J146" i="3"/>
  <c r="BK124" i="3"/>
  <c r="J339" i="4"/>
  <c r="BK220" i="4"/>
  <c r="BK385" i="4"/>
  <c r="J260" i="4"/>
  <c r="J332" i="4"/>
  <c r="BK195" i="4"/>
  <c r="J346" i="4"/>
  <c r="J211" i="4"/>
  <c r="J176" i="4"/>
  <c r="J369" i="4"/>
  <c r="BK300" i="4"/>
  <c r="J391" i="4"/>
  <c r="BK431" i="4"/>
  <c r="BK314" i="4"/>
  <c r="BK172" i="4"/>
  <c r="J362" i="4"/>
  <c r="BK209" i="4"/>
  <c r="J484" i="4"/>
  <c r="J440" i="4"/>
  <c r="J143" i="4"/>
  <c r="J474" i="4"/>
  <c r="J300" i="4"/>
  <c r="J159" i="4"/>
  <c r="BK176" i="4"/>
  <c r="BK134" i="5"/>
  <c r="BK124" i="5"/>
  <c r="J159" i="6"/>
  <c r="BK185" i="6"/>
  <c r="BK197" i="6"/>
  <c r="BK178" i="6"/>
  <c r="J165" i="6"/>
  <c r="J156" i="6"/>
  <c r="BK148" i="8"/>
  <c r="J174" i="9"/>
  <c r="BK170" i="9"/>
  <c r="J157" i="9"/>
  <c r="J164" i="9"/>
  <c r="J141" i="9"/>
  <c r="BK135" i="10"/>
  <c r="BK130" i="10"/>
  <c r="BK128" i="10"/>
  <c r="J156" i="11"/>
  <c r="J130" i="11"/>
  <c r="BK132" i="11"/>
  <c r="J141" i="11"/>
  <c r="BK150" i="11"/>
  <c r="BK159" i="12"/>
  <c r="J129" i="12"/>
  <c r="BK164" i="12"/>
  <c r="J158" i="12"/>
  <c r="BK166" i="12"/>
  <c r="J154" i="12"/>
  <c r="J127" i="12"/>
  <c r="J131" i="12"/>
  <c r="BK167" i="12"/>
  <c r="J151" i="12"/>
  <c r="J141" i="12"/>
  <c r="J159" i="12"/>
  <c r="J144" i="12"/>
  <c r="J128" i="12"/>
  <c r="J138" i="13"/>
  <c r="J154" i="13"/>
  <c r="BK134" i="13"/>
  <c r="BK173" i="13"/>
  <c r="BK161" i="13"/>
  <c r="J127" i="13"/>
  <c r="J129" i="13"/>
  <c r="J132" i="13"/>
  <c r="J131" i="13"/>
  <c r="BK181" i="13"/>
  <c r="J182" i="14"/>
  <c r="J197" i="14"/>
  <c r="J131" i="14"/>
  <c r="BK139" i="14"/>
  <c r="J188" i="14"/>
  <c r="J189" i="14"/>
  <c r="J192" i="14"/>
  <c r="BK126" i="14"/>
  <c r="J199" i="14"/>
  <c r="BK161" i="14"/>
  <c r="J171" i="14"/>
  <c r="J133" i="14"/>
  <c r="BK189" i="14"/>
  <c r="BK141" i="14"/>
  <c r="BK168" i="15"/>
  <c r="BK142" i="15"/>
  <c r="J192" i="15"/>
  <c r="J160" i="15"/>
  <c r="J195" i="15"/>
  <c r="BK189" i="15"/>
  <c r="J156" i="15"/>
  <c r="J185" i="15"/>
  <c r="J194" i="15"/>
  <c r="BK144" i="15"/>
  <c r="J173" i="15"/>
  <c r="BK183" i="15"/>
  <c r="BK158" i="15"/>
  <c r="BK209" i="16"/>
  <c r="BK141" i="16"/>
  <c r="BK203" i="16"/>
  <c r="J195" i="16"/>
  <c r="BK208" i="16"/>
  <c r="J212" i="16"/>
  <c r="J521" i="17"/>
  <c r="J444" i="17"/>
  <c r="BK350" i="17"/>
  <c r="BK568" i="17"/>
  <c r="BK539" i="17"/>
  <c r="BK506" i="17"/>
  <c r="BK475" i="17"/>
  <c r="J425" i="17"/>
  <c r="J362" i="17"/>
  <c r="BK333" i="17"/>
  <c r="BK212" i="17"/>
  <c r="BK425" i="17"/>
  <c r="J400" i="17"/>
  <c r="J365" i="17"/>
  <c r="BK178" i="17"/>
  <c r="BK555" i="17"/>
  <c r="J528" i="17"/>
  <c r="BK469" i="17"/>
  <c r="J191" i="17"/>
  <c r="J535" i="17"/>
  <c r="BK436" i="17"/>
  <c r="J201" i="17"/>
  <c r="BK560" i="17"/>
  <c r="BK493" i="17"/>
  <c r="J415" i="17"/>
  <c r="J376" i="17"/>
  <c r="BK297" i="17"/>
  <c r="BK549" i="17"/>
  <c r="J436" i="17"/>
  <c r="BK347" i="17"/>
  <c r="BK634" i="17"/>
  <c r="J576" i="17"/>
  <c r="J540" i="17"/>
  <c r="J473" i="17"/>
  <c r="BK372" i="17"/>
  <c r="J631" i="17"/>
  <c r="J597" i="17"/>
  <c r="BK533" i="17"/>
  <c r="BK325" i="17"/>
  <c r="J160" i="17"/>
  <c r="J568" i="17"/>
  <c r="BK514" i="17"/>
  <c r="J412" i="17"/>
  <c r="BK288" i="17"/>
  <c r="J594" i="17"/>
  <c r="J549" i="17"/>
  <c r="J456" i="17"/>
  <c r="BK353" i="17"/>
  <c r="J208" i="17"/>
  <c r="J509" i="17"/>
  <c r="BK409" i="17"/>
  <c r="BK170" i="17"/>
  <c r="J206" i="18"/>
  <c r="BK214" i="18"/>
  <c r="J207" i="18"/>
  <c r="J141" i="18"/>
  <c r="J193" i="18"/>
  <c r="BK147" i="18"/>
  <c r="J188" i="18"/>
  <c r="BK137" i="18"/>
  <c r="J164" i="18"/>
  <c r="BK193" i="18"/>
  <c r="BK134" i="18"/>
  <c r="J131" i="18"/>
  <c r="J134" i="18"/>
  <c r="BK140" i="19"/>
  <c r="BK137" i="19"/>
  <c r="J125" i="19"/>
  <c r="J369" i="2"/>
  <c r="BK391" i="2"/>
  <c r="BK288" i="2"/>
  <c r="J175" i="2"/>
  <c r="J295" i="2"/>
  <c r="J343" i="2"/>
  <c r="BK202" i="2"/>
  <c r="J362" i="2"/>
  <c r="J301" i="2"/>
  <c r="BK477" i="2"/>
  <c r="BK362" i="2"/>
  <c r="J527" i="2"/>
  <c r="J496" i="2"/>
  <c r="BK400" i="2"/>
  <c r="J331" i="2"/>
  <c r="J530" i="2"/>
  <c r="BK505" i="2"/>
  <c r="BK371" i="2"/>
  <c r="BK237" i="2"/>
  <c r="J383" i="2"/>
  <c r="J191" i="2"/>
  <c r="J193" i="2"/>
  <c r="BK126" i="3"/>
  <c r="J143" i="3"/>
  <c r="BK334" i="4"/>
  <c r="J165" i="4"/>
  <c r="BK391" i="4"/>
  <c r="BK235" i="4"/>
  <c r="BK265" i="4"/>
  <c r="BK352" i="4"/>
  <c r="J225" i="4"/>
  <c r="BK191" i="4"/>
  <c r="J348" i="4"/>
  <c r="BK297" i="4"/>
  <c r="J163" i="4"/>
  <c r="BK376" i="4"/>
  <c r="BK289" i="4"/>
  <c r="J189" i="4"/>
  <c r="BK479" i="4"/>
  <c r="BK282" i="4"/>
  <c r="BK490" i="4"/>
  <c r="J438" i="4"/>
  <c r="BK312" i="4"/>
  <c r="J483" i="4"/>
  <c r="J382" i="4"/>
  <c r="BK230" i="4"/>
  <c r="J172" i="4"/>
  <c r="BK143" i="5"/>
  <c r="J142" i="6"/>
  <c r="J195" i="6"/>
  <c r="J163" i="6"/>
  <c r="J169" i="6"/>
  <c r="J178" i="6"/>
  <c r="BK156" i="6"/>
  <c r="BK174" i="6"/>
  <c r="BK139" i="7"/>
  <c r="BK132" i="7"/>
  <c r="J151" i="7"/>
  <c r="BK124" i="7"/>
  <c r="J157" i="8"/>
  <c r="J159" i="8"/>
  <c r="J134" i="8"/>
  <c r="J145" i="8"/>
  <c r="BK132" i="8"/>
  <c r="J127" i="9"/>
  <c r="J146" i="9"/>
  <c r="BK179" i="9"/>
  <c r="J153" i="9"/>
  <c r="BK153" i="9"/>
  <c r="J139" i="9"/>
  <c r="BK158" i="13"/>
  <c r="BK182" i="13"/>
  <c r="J130" i="13"/>
  <c r="BK129" i="13"/>
  <c r="BK151" i="13"/>
  <c r="BK160" i="13"/>
  <c r="BK146" i="13"/>
  <c r="J165" i="13"/>
  <c r="J176" i="13"/>
  <c r="J184" i="14"/>
  <c r="BK137" i="14"/>
  <c r="J161" i="14"/>
  <c r="J163" i="14"/>
  <c r="BK155" i="14"/>
  <c r="BK178" i="14"/>
  <c r="BK188" i="14"/>
  <c r="BK130" i="14"/>
  <c r="J130" i="14"/>
  <c r="J174" i="14"/>
  <c r="J143" i="14"/>
  <c r="BK163" i="14"/>
  <c r="BK191" i="14"/>
  <c r="J145" i="14"/>
  <c r="J179" i="15"/>
  <c r="BK146" i="15"/>
  <c r="BK196" i="15"/>
  <c r="BK160" i="15"/>
  <c r="BK192" i="15"/>
  <c r="BK127" i="15"/>
  <c r="J191" i="16"/>
  <c r="BK197" i="16"/>
  <c r="BK124" i="16"/>
  <c r="BK143" i="16"/>
  <c r="J321" i="17"/>
  <c r="J175" i="17"/>
  <c r="BK463" i="17"/>
  <c r="J401" i="17"/>
  <c r="J367" i="17"/>
  <c r="BK321" i="17"/>
  <c r="BK572" i="17"/>
  <c r="J538" i="17"/>
  <c r="J499" i="17"/>
  <c r="BK450" i="17"/>
  <c r="J345" i="17"/>
  <c r="J243" i="17"/>
  <c r="J179" i="17"/>
  <c r="BK547" i="17"/>
  <c r="J517" i="17"/>
  <c r="J434" i="17"/>
  <c r="BK167" i="17"/>
  <c r="J558" i="17"/>
  <c r="J512" i="17"/>
  <c r="J442" i="17"/>
  <c r="BK406" i="17"/>
  <c r="J375" i="17"/>
  <c r="BK201" i="17"/>
  <c r="BK554" i="17"/>
  <c r="BK444" i="17"/>
  <c r="J387" i="17"/>
  <c r="J268" i="17"/>
  <c r="J579" i="17"/>
  <c r="J543" i="17"/>
  <c r="BK496" i="17"/>
  <c r="BK420" i="17"/>
  <c r="J306" i="17"/>
  <c r="J629" i="17"/>
  <c r="J599" i="17"/>
  <c r="J577" i="17"/>
  <c r="BK441" i="17"/>
  <c r="BK254" i="17"/>
  <c r="BK612" i="17"/>
  <c r="J581" i="17"/>
  <c r="BK529" i="17"/>
  <c r="J487" i="17"/>
  <c r="BK389" i="17"/>
  <c r="J212" i="17"/>
  <c r="J588" i="17"/>
  <c r="BK566" i="17"/>
  <c r="BK464" i="17"/>
  <c r="J363" i="17"/>
  <c r="J225" i="17"/>
  <c r="J532" i="17"/>
  <c r="J453" i="17"/>
  <c r="J408" i="17"/>
  <c r="J173" i="17"/>
  <c r="BK144" i="18"/>
  <c r="BK142" i="18"/>
  <c r="BK220" i="18"/>
  <c r="BK156" i="18"/>
  <c r="J151" i="18"/>
  <c r="J195" i="18"/>
  <c r="BK164" i="18"/>
  <c r="BK153" i="18"/>
  <c r="BK172" i="18"/>
  <c r="BK195" i="18"/>
  <c r="J149" i="18"/>
  <c r="BK207" i="18"/>
  <c r="BK206" i="18"/>
  <c r="J133" i="19"/>
  <c r="BK141" i="19"/>
  <c r="BK134" i="19"/>
  <c r="J124" i="19"/>
  <c r="BK134" i="2" l="1"/>
  <c r="P174" i="2"/>
  <c r="BK282" i="2"/>
  <c r="J282" i="2" s="1"/>
  <c r="J102" i="2" s="1"/>
  <c r="T282" i="2"/>
  <c r="R499" i="2"/>
  <c r="R494" i="2"/>
  <c r="BK123" i="3"/>
  <c r="P175" i="4"/>
  <c r="T185" i="4"/>
  <c r="R273" i="4"/>
  <c r="T464" i="4"/>
  <c r="T463" i="4" s="1"/>
  <c r="P123" i="5"/>
  <c r="P122" i="5"/>
  <c r="P121" i="5" s="1"/>
  <c r="AU98" i="1" s="1"/>
  <c r="BK125" i="6"/>
  <c r="J125" i="6" s="1"/>
  <c r="J97" i="6" s="1"/>
  <c r="T132" i="6"/>
  <c r="R171" i="6"/>
  <c r="P190" i="6"/>
  <c r="R136" i="7"/>
  <c r="P123" i="8"/>
  <c r="R138" i="8"/>
  <c r="R126" i="9"/>
  <c r="P161" i="9"/>
  <c r="P125" i="10"/>
  <c r="P121" i="10" s="1"/>
  <c r="AU103" i="1" s="1"/>
  <c r="BK142" i="10"/>
  <c r="J142" i="10"/>
  <c r="J101" i="10" s="1"/>
  <c r="R138" i="11"/>
  <c r="P146" i="12"/>
  <c r="P133" i="13"/>
  <c r="R123" i="14"/>
  <c r="R146" i="14"/>
  <c r="R133" i="15"/>
  <c r="T147" i="15"/>
  <c r="BK197" i="15"/>
  <c r="J197" i="15"/>
  <c r="J102" i="15"/>
  <c r="P190" i="16"/>
  <c r="R230" i="17"/>
  <c r="BK398" i="17"/>
  <c r="J398" i="17" s="1"/>
  <c r="J109" i="17" s="1"/>
  <c r="R411" i="17"/>
  <c r="P459" i="17"/>
  <c r="P468" i="17"/>
  <c r="R606" i="17"/>
  <c r="P128" i="18"/>
  <c r="BK169" i="18"/>
  <c r="J169" i="18" s="1"/>
  <c r="J102" i="18" s="1"/>
  <c r="BK216" i="18"/>
  <c r="J216" i="18"/>
  <c r="J106" i="18" s="1"/>
  <c r="BK174" i="2"/>
  <c r="J174" i="2"/>
  <c r="J99" i="2"/>
  <c r="T183" i="2"/>
  <c r="P366" i="2"/>
  <c r="P309" i="2" s="1"/>
  <c r="P522" i="2"/>
  <c r="P521" i="2" s="1"/>
  <c r="R135" i="4"/>
  <c r="BK273" i="4"/>
  <c r="J273" i="4"/>
  <c r="J102" i="4" s="1"/>
  <c r="T345" i="4"/>
  <c r="T302" i="4"/>
  <c r="BK482" i="4"/>
  <c r="J482" i="4"/>
  <c r="J112" i="4"/>
  <c r="R132" i="6"/>
  <c r="T171" i="6"/>
  <c r="R190" i="6"/>
  <c r="BK131" i="8"/>
  <c r="J131" i="8" s="1"/>
  <c r="J99" i="8" s="1"/>
  <c r="P147" i="8"/>
  <c r="BK145" i="9"/>
  <c r="J145" i="9"/>
  <c r="J99" i="9" s="1"/>
  <c r="T161" i="9"/>
  <c r="BK125" i="10"/>
  <c r="J125" i="10" s="1"/>
  <c r="J98" i="10" s="1"/>
  <c r="P142" i="10"/>
  <c r="BK143" i="11"/>
  <c r="J143" i="11" s="1"/>
  <c r="J100" i="11" s="1"/>
  <c r="P123" i="12"/>
  <c r="BK153" i="13"/>
  <c r="J153" i="13"/>
  <c r="J101" i="13" s="1"/>
  <c r="BK123" i="14"/>
  <c r="J123" i="14"/>
  <c r="J97" i="14" s="1"/>
  <c r="T132" i="14"/>
  <c r="BK155" i="15"/>
  <c r="J155" i="15"/>
  <c r="J101" i="15" s="1"/>
  <c r="T159" i="16"/>
  <c r="BK194" i="17"/>
  <c r="J194" i="17" s="1"/>
  <c r="J103" i="17" s="1"/>
  <c r="T313" i="17"/>
  <c r="T504" i="17"/>
  <c r="R628" i="17"/>
  <c r="R138" i="18"/>
  <c r="R169" i="18"/>
  <c r="BK211" i="18"/>
  <c r="J211" i="18"/>
  <c r="J105" i="18" s="1"/>
  <c r="R174" i="2"/>
  <c r="P416" i="2"/>
  <c r="T123" i="3"/>
  <c r="T122" i="3" s="1"/>
  <c r="T121" i="3" s="1"/>
  <c r="T135" i="4"/>
  <c r="P185" i="4"/>
  <c r="P384" i="4"/>
  <c r="R482" i="4"/>
  <c r="R481" i="4" s="1"/>
  <c r="P132" i="6"/>
  <c r="BK171" i="6"/>
  <c r="J171" i="6"/>
  <c r="J101" i="6" s="1"/>
  <c r="BK136" i="7"/>
  <c r="J136" i="7" s="1"/>
  <c r="J100" i="7" s="1"/>
  <c r="T150" i="7"/>
  <c r="R152" i="8"/>
  <c r="BK152" i="9"/>
  <c r="J152" i="9" s="1"/>
  <c r="J100" i="9" s="1"/>
  <c r="T137" i="10"/>
  <c r="R127" i="11"/>
  <c r="P130" i="12"/>
  <c r="P153" i="13"/>
  <c r="R154" i="14"/>
  <c r="R124" i="15"/>
  <c r="BK147" i="15"/>
  <c r="J147" i="15"/>
  <c r="J99" i="15"/>
  <c r="P159" i="16"/>
  <c r="P230" i="17"/>
  <c r="BK504" i="17"/>
  <c r="J504" i="17"/>
  <c r="J117" i="17" s="1"/>
  <c r="R593" i="17"/>
  <c r="R128" i="18"/>
  <c r="P150" i="18"/>
  <c r="P200" i="18"/>
  <c r="T174" i="2"/>
  <c r="T416" i="2"/>
  <c r="P194" i="4"/>
  <c r="T273" i="4"/>
  <c r="R464" i="4"/>
  <c r="R463" i="4"/>
  <c r="T141" i="6"/>
  <c r="R145" i="7"/>
  <c r="BK123" i="8"/>
  <c r="J123" i="8" s="1"/>
  <c r="J97" i="8" s="1"/>
  <c r="T152" i="8"/>
  <c r="T152" i="9"/>
  <c r="T143" i="11"/>
  <c r="T130" i="12"/>
  <c r="R124" i="13"/>
  <c r="BK180" i="13"/>
  <c r="J180" i="13"/>
  <c r="J102" i="13"/>
  <c r="BK154" i="14"/>
  <c r="J154" i="14"/>
  <c r="J101" i="14" s="1"/>
  <c r="P124" i="15"/>
  <c r="T133" i="15"/>
  <c r="T197" i="15"/>
  <c r="BK190" i="16"/>
  <c r="J190" i="16"/>
  <c r="J100" i="16" s="1"/>
  <c r="BK184" i="17"/>
  <c r="J184" i="17"/>
  <c r="J100" i="17"/>
  <c r="R194" i="17"/>
  <c r="R193" i="17"/>
  <c r="BK354" i="17"/>
  <c r="J354" i="17" s="1"/>
  <c r="J108" i="17" s="1"/>
  <c r="R398" i="17"/>
  <c r="P439" i="17"/>
  <c r="BK468" i="17"/>
  <c r="R486" i="17"/>
  <c r="BK593" i="17"/>
  <c r="J593" i="17"/>
  <c r="J118" i="17"/>
  <c r="T628" i="17"/>
  <c r="R160" i="18"/>
  <c r="BK190" i="18"/>
  <c r="J190" i="18" s="1"/>
  <c r="J103" i="18" s="1"/>
  <c r="P211" i="18"/>
  <c r="R123" i="19"/>
  <c r="R190" i="2"/>
  <c r="BK416" i="2"/>
  <c r="J416" i="2" s="1"/>
  <c r="J105" i="2" s="1"/>
  <c r="T522" i="2"/>
  <c r="T521" i="2" s="1"/>
  <c r="BK194" i="4"/>
  <c r="J194" i="4" s="1"/>
  <c r="J101" i="4" s="1"/>
  <c r="T384" i="4"/>
  <c r="BK123" i="5"/>
  <c r="BK141" i="6"/>
  <c r="J141" i="6"/>
  <c r="J99" i="6" s="1"/>
  <c r="P171" i="6"/>
  <c r="BK190" i="6"/>
  <c r="J190" i="6"/>
  <c r="J104" i="6" s="1"/>
  <c r="R131" i="7"/>
  <c r="BK145" i="7"/>
  <c r="J145" i="7" s="1"/>
  <c r="J101" i="7" s="1"/>
  <c r="R150" i="7"/>
  <c r="T123" i="8"/>
  <c r="BK138" i="8"/>
  <c r="J138" i="8" s="1"/>
  <c r="J100" i="8" s="1"/>
  <c r="P152" i="8"/>
  <c r="BK126" i="9"/>
  <c r="BK122" i="9" s="1"/>
  <c r="J122" i="9" s="1"/>
  <c r="J96" i="9" s="1"/>
  <c r="P152" i="9"/>
  <c r="P176" i="9"/>
  <c r="P137" i="10"/>
  <c r="P138" i="11"/>
  <c r="T123" i="12"/>
  <c r="BK144" i="17"/>
  <c r="J144" i="17" s="1"/>
  <c r="J99" i="17" s="1"/>
  <c r="R184" i="17"/>
  <c r="BK188" i="17"/>
  <c r="BK143" i="17" s="1"/>
  <c r="J143" i="17" s="1"/>
  <c r="J98" i="17" s="1"/>
  <c r="R188" i="17"/>
  <c r="R313" i="17"/>
  <c r="P504" i="17"/>
  <c r="T593" i="17"/>
  <c r="T128" i="18"/>
  <c r="R150" i="18"/>
  <c r="T200" i="18"/>
  <c r="P136" i="19"/>
  <c r="T190" i="2"/>
  <c r="R282" i="2"/>
  <c r="T499" i="2"/>
  <c r="T494" i="2"/>
  <c r="R175" i="4"/>
  <c r="BK384" i="4"/>
  <c r="J384" i="4" s="1"/>
  <c r="J105" i="4" s="1"/>
  <c r="T125" i="6"/>
  <c r="R158" i="6"/>
  <c r="T136" i="7"/>
  <c r="T131" i="8"/>
  <c r="BK147" i="8"/>
  <c r="J147" i="8"/>
  <c r="J101" i="8" s="1"/>
  <c r="BK161" i="9"/>
  <c r="J161" i="9" s="1"/>
  <c r="J101" i="9" s="1"/>
  <c r="P143" i="11"/>
  <c r="R123" i="12"/>
  <c r="R146" i="12"/>
  <c r="P124" i="13"/>
  <c r="P154" i="14"/>
  <c r="BK133" i="15"/>
  <c r="J133" i="15"/>
  <c r="J98" i="15"/>
  <c r="R147" i="15"/>
  <c r="R159" i="16"/>
  <c r="R122" i="16" s="1"/>
  <c r="R121" i="16" s="1"/>
  <c r="T230" i="17"/>
  <c r="R504" i="17"/>
  <c r="P628" i="17"/>
  <c r="BK160" i="18"/>
  <c r="J160" i="18"/>
  <c r="J101" i="18"/>
  <c r="R190" i="18"/>
  <c r="R216" i="18"/>
  <c r="T123" i="19"/>
  <c r="R136" i="19"/>
  <c r="R134" i="2"/>
  <c r="BK183" i="2"/>
  <c r="J183" i="2" s="1"/>
  <c r="J100" i="2" s="1"/>
  <c r="R416" i="2"/>
  <c r="R522" i="2"/>
  <c r="R521" i="2"/>
  <c r="BK135" i="4"/>
  <c r="T175" i="4"/>
  <c r="P273" i="4"/>
  <c r="P125" i="6"/>
  <c r="BK158" i="6"/>
  <c r="J158" i="6" s="1"/>
  <c r="J100" i="6" s="1"/>
  <c r="BK123" i="7"/>
  <c r="P150" i="7"/>
  <c r="BK152" i="8"/>
  <c r="J152" i="8" s="1"/>
  <c r="J102" i="8" s="1"/>
  <c r="R152" i="9"/>
  <c r="T125" i="10"/>
  <c r="T121" i="10" s="1"/>
  <c r="T142" i="10"/>
  <c r="T127" i="11"/>
  <c r="BK123" i="12"/>
  <c r="T146" i="12"/>
  <c r="BK124" i="13"/>
  <c r="J124" i="13" s="1"/>
  <c r="J97" i="13" s="1"/>
  <c r="R153" i="13"/>
  <c r="BK132" i="14"/>
  <c r="J132" i="14"/>
  <c r="J98" i="14" s="1"/>
  <c r="P155" i="15"/>
  <c r="P123" i="16"/>
  <c r="P122" i="16"/>
  <c r="P121" i="16" s="1"/>
  <c r="AU109" i="1" s="1"/>
  <c r="T123" i="16"/>
  <c r="R144" i="17"/>
  <c r="R143" i="17" s="1"/>
  <c r="T184" i="17"/>
  <c r="R354" i="17"/>
  <c r="BK439" i="17"/>
  <c r="J439" i="17" s="1"/>
  <c r="J112" i="17" s="1"/>
  <c r="P486" i="17"/>
  <c r="BK628" i="17"/>
  <c r="J628" i="17" s="1"/>
  <c r="J120" i="17" s="1"/>
  <c r="BK138" i="18"/>
  <c r="J138" i="18" s="1"/>
  <c r="J99" i="18" s="1"/>
  <c r="T150" i="18"/>
  <c r="T190" i="18"/>
  <c r="T216" i="18"/>
  <c r="P128" i="19"/>
  <c r="BK139" i="19"/>
  <c r="J139" i="19"/>
  <c r="J101" i="19"/>
  <c r="T134" i="2"/>
  <c r="P183" i="2"/>
  <c r="R366" i="2"/>
  <c r="R309" i="2" s="1"/>
  <c r="BK522" i="2"/>
  <c r="J522" i="2" s="1"/>
  <c r="J111" i="2" s="1"/>
  <c r="R194" i="4"/>
  <c r="P345" i="4"/>
  <c r="P302" i="4" s="1"/>
  <c r="P464" i="4"/>
  <c r="P463" i="4"/>
  <c r="R123" i="5"/>
  <c r="R122" i="5"/>
  <c r="R121" i="5" s="1"/>
  <c r="P141" i="6"/>
  <c r="P123" i="7"/>
  <c r="P131" i="7"/>
  <c r="BK150" i="7"/>
  <c r="J150" i="7"/>
  <c r="J102" i="7" s="1"/>
  <c r="R131" i="8"/>
  <c r="T147" i="8"/>
  <c r="P145" i="9"/>
  <c r="BK176" i="9"/>
  <c r="J176" i="9"/>
  <c r="J102" i="9" s="1"/>
  <c r="R125" i="10"/>
  <c r="R142" i="10"/>
  <c r="R143" i="11"/>
  <c r="BK146" i="12"/>
  <c r="J146" i="12"/>
  <c r="J101" i="12" s="1"/>
  <c r="T133" i="13"/>
  <c r="T123" i="14"/>
  <c r="P146" i="14"/>
  <c r="T155" i="15"/>
  <c r="BK123" i="16"/>
  <c r="J123" i="16" s="1"/>
  <c r="J98" i="16" s="1"/>
  <c r="T190" i="16"/>
  <c r="P184" i="17"/>
  <c r="P188" i="17"/>
  <c r="T188" i="17"/>
  <c r="BK313" i="17"/>
  <c r="J313" i="17" s="1"/>
  <c r="J107" i="17" s="1"/>
  <c r="P398" i="17"/>
  <c r="T411" i="17"/>
  <c r="R459" i="17"/>
  <c r="BK486" i="17"/>
  <c r="J486" i="17" s="1"/>
  <c r="J116" i="17" s="1"/>
  <c r="BK606" i="17"/>
  <c r="J606" i="17"/>
  <c r="J119" i="17"/>
  <c r="P138" i="18"/>
  <c r="T169" i="18"/>
  <c r="T211" i="18"/>
  <c r="T136" i="19"/>
  <c r="P190" i="2"/>
  <c r="P282" i="2"/>
  <c r="BK499" i="2"/>
  <c r="J499" i="2" s="1"/>
  <c r="J109" i="2" s="1"/>
  <c r="T194" i="4"/>
  <c r="R345" i="4"/>
  <c r="R302" i="4"/>
  <c r="P482" i="4"/>
  <c r="P481" i="4" s="1"/>
  <c r="T123" i="5"/>
  <c r="T122" i="5"/>
  <c r="T121" i="5" s="1"/>
  <c r="BK132" i="6"/>
  <c r="J132" i="6" s="1"/>
  <c r="J98" i="6" s="1"/>
  <c r="T158" i="6"/>
  <c r="T190" i="6"/>
  <c r="T123" i="7"/>
  <c r="T131" i="7"/>
  <c r="T145" i="7"/>
  <c r="R123" i="8"/>
  <c r="P138" i="8"/>
  <c r="P126" i="9"/>
  <c r="P122" i="9" s="1"/>
  <c r="AU102" i="1" s="1"/>
  <c r="R145" i="9"/>
  <c r="T176" i="9"/>
  <c r="BK138" i="11"/>
  <c r="J138" i="11" s="1"/>
  <c r="J99" i="11" s="1"/>
  <c r="R130" i="12"/>
  <c r="BK133" i="13"/>
  <c r="J133" i="13" s="1"/>
  <c r="J98" i="13" s="1"/>
  <c r="P180" i="13"/>
  <c r="T154" i="14"/>
  <c r="BK150" i="18"/>
  <c r="J150" i="18" s="1"/>
  <c r="J100" i="18" s="1"/>
  <c r="BK200" i="18"/>
  <c r="J200" i="18" s="1"/>
  <c r="J104" i="18" s="1"/>
  <c r="P216" i="18"/>
  <c r="R128" i="19"/>
  <c r="BK190" i="2"/>
  <c r="J190" i="2" s="1"/>
  <c r="J101" i="2" s="1"/>
  <c r="T366" i="2"/>
  <c r="T309" i="2"/>
  <c r="R123" i="3"/>
  <c r="R122" i="3" s="1"/>
  <c r="R121" i="3" s="1"/>
  <c r="BK175" i="4"/>
  <c r="J175" i="4"/>
  <c r="J99" i="4"/>
  <c r="R185" i="4"/>
  <c r="R384" i="4"/>
  <c r="T482" i="4"/>
  <c r="T481" i="4"/>
  <c r="R125" i="6"/>
  <c r="P158" i="6"/>
  <c r="R123" i="7"/>
  <c r="R122" i="7" s="1"/>
  <c r="BK131" i="7"/>
  <c r="J131" i="7" s="1"/>
  <c r="J99" i="7" s="1"/>
  <c r="P145" i="7"/>
  <c r="T138" i="8"/>
  <c r="T126" i="9"/>
  <c r="R161" i="9"/>
  <c r="BK137" i="10"/>
  <c r="J137" i="10" s="1"/>
  <c r="J100" i="10" s="1"/>
  <c r="P127" i="11"/>
  <c r="P123" i="11" s="1"/>
  <c r="AU104" i="1" s="1"/>
  <c r="BK130" i="12"/>
  <c r="J130" i="12"/>
  <c r="J98" i="12"/>
  <c r="R133" i="13"/>
  <c r="T180" i="13"/>
  <c r="R132" i="14"/>
  <c r="BK124" i="15"/>
  <c r="J124" i="15" s="1"/>
  <c r="J97" i="15" s="1"/>
  <c r="P133" i="15"/>
  <c r="P197" i="15"/>
  <c r="R190" i="16"/>
  <c r="P144" i="17"/>
  <c r="P143" i="17" s="1"/>
  <c r="P194" i="17"/>
  <c r="P193" i="17"/>
  <c r="P313" i="17"/>
  <c r="BK411" i="17"/>
  <c r="J411" i="17" s="1"/>
  <c r="J111" i="17" s="1"/>
  <c r="T439" i="17"/>
  <c r="R468" i="17"/>
  <c r="R467" i="17"/>
  <c r="T606" i="17"/>
  <c r="BK128" i="18"/>
  <c r="J128" i="18" s="1"/>
  <c r="J98" i="18" s="1"/>
  <c r="P160" i="18"/>
  <c r="R200" i="18"/>
  <c r="BK123" i="19"/>
  <c r="P139" i="19"/>
  <c r="T153" i="13"/>
  <c r="P123" i="14"/>
  <c r="BK146" i="14"/>
  <c r="J146" i="14"/>
  <c r="J99" i="14" s="1"/>
  <c r="T124" i="15"/>
  <c r="P147" i="15"/>
  <c r="R197" i="15"/>
  <c r="R123" i="16"/>
  <c r="T144" i="17"/>
  <c r="T143" i="17" s="1"/>
  <c r="T194" i="17"/>
  <c r="T193" i="17" s="1"/>
  <c r="T354" i="17"/>
  <c r="P411" i="17"/>
  <c r="P410" i="17" s="1"/>
  <c r="BK459" i="17"/>
  <c r="J459" i="17" s="1"/>
  <c r="J113" i="17" s="1"/>
  <c r="T468" i="17"/>
  <c r="P606" i="17"/>
  <c r="T160" i="18"/>
  <c r="P190" i="18"/>
  <c r="R211" i="18"/>
  <c r="P123" i="19"/>
  <c r="P122" i="19"/>
  <c r="P121" i="19" s="1"/>
  <c r="AU112" i="1" s="1"/>
  <c r="T128" i="19"/>
  <c r="R139" i="19"/>
  <c r="P134" i="2"/>
  <c r="R183" i="2"/>
  <c r="BK366" i="2"/>
  <c r="J366" i="2" s="1"/>
  <c r="J104" i="2" s="1"/>
  <c r="P499" i="2"/>
  <c r="P494" i="2" s="1"/>
  <c r="P123" i="3"/>
  <c r="P122" i="3" s="1"/>
  <c r="P121" i="3" s="1"/>
  <c r="AU96" i="1" s="1"/>
  <c r="P135" i="4"/>
  <c r="BK185" i="4"/>
  <c r="J185" i="4"/>
  <c r="J100" i="4" s="1"/>
  <c r="BK345" i="4"/>
  <c r="J345" i="4" s="1"/>
  <c r="J104" i="4" s="1"/>
  <c r="BK464" i="4"/>
  <c r="BK463" i="4"/>
  <c r="J463" i="4" s="1"/>
  <c r="J109" i="4" s="1"/>
  <c r="R141" i="6"/>
  <c r="P136" i="7"/>
  <c r="P131" i="8"/>
  <c r="R147" i="8"/>
  <c r="T145" i="9"/>
  <c r="R176" i="9"/>
  <c r="R137" i="10"/>
  <c r="BK127" i="11"/>
  <c r="T138" i="11"/>
  <c r="T124" i="13"/>
  <c r="R180" i="13"/>
  <c r="P132" i="14"/>
  <c r="T146" i="14"/>
  <c r="R155" i="15"/>
  <c r="R123" i="15"/>
  <c r="BK159" i="16"/>
  <c r="J159" i="16" s="1"/>
  <c r="J99" i="16" s="1"/>
  <c r="BK230" i="17"/>
  <c r="J230" i="17"/>
  <c r="J104" i="17" s="1"/>
  <c r="P354" i="17"/>
  <c r="T398" i="17"/>
  <c r="R439" i="17"/>
  <c r="T459" i="17"/>
  <c r="T486" i="17"/>
  <c r="P593" i="17"/>
  <c r="T138" i="18"/>
  <c r="P169" i="18"/>
  <c r="BK128" i="19"/>
  <c r="J128" i="19" s="1"/>
  <c r="J99" i="19" s="1"/>
  <c r="BK136" i="19"/>
  <c r="J136" i="19"/>
  <c r="J100" i="19" s="1"/>
  <c r="T139" i="19"/>
  <c r="BK145" i="3"/>
  <c r="J145" i="3" s="1"/>
  <c r="J101" i="3" s="1"/>
  <c r="BK302" i="4"/>
  <c r="J302" i="4" s="1"/>
  <c r="J103" i="4" s="1"/>
  <c r="BK495" i="2"/>
  <c r="J495" i="2"/>
  <c r="J108" i="2" s="1"/>
  <c r="BK142" i="3"/>
  <c r="J142" i="3" s="1"/>
  <c r="J100" i="3" s="1"/>
  <c r="BK456" i="4"/>
  <c r="J456" i="4" s="1"/>
  <c r="J106" i="4" s="1"/>
  <c r="BK124" i="11"/>
  <c r="J124" i="11" s="1"/>
  <c r="J97" i="11" s="1"/>
  <c r="BK155" i="11"/>
  <c r="J155" i="11"/>
  <c r="J102" i="11" s="1"/>
  <c r="BK140" i="12"/>
  <c r="J140" i="12" s="1"/>
  <c r="J99" i="12" s="1"/>
  <c r="BK143" i="12"/>
  <c r="J143" i="12" s="1"/>
  <c r="J100" i="12" s="1"/>
  <c r="BK183" i="13"/>
  <c r="J183" i="13" s="1"/>
  <c r="J103" i="13" s="1"/>
  <c r="BK529" i="2"/>
  <c r="J529" i="2"/>
  <c r="J112" i="2" s="1"/>
  <c r="BK489" i="4"/>
  <c r="J489" i="4" s="1"/>
  <c r="J113" i="4" s="1"/>
  <c r="BK213" i="16"/>
  <c r="J213" i="16" s="1"/>
  <c r="J101" i="16" s="1"/>
  <c r="BK492" i="2"/>
  <c r="J492" i="2" s="1"/>
  <c r="J106" i="2" s="1"/>
  <c r="BK137" i="3"/>
  <c r="J137" i="3"/>
  <c r="J99" i="3" s="1"/>
  <c r="BK459" i="4"/>
  <c r="BK458" i="4" s="1"/>
  <c r="J458" i="4" s="1"/>
  <c r="J107" i="4" s="1"/>
  <c r="BK145" i="5"/>
  <c r="J145" i="5"/>
  <c r="J101" i="5"/>
  <c r="BK128" i="7"/>
  <c r="J128" i="7" s="1"/>
  <c r="J98" i="7" s="1"/>
  <c r="BK134" i="10"/>
  <c r="J134" i="10" s="1"/>
  <c r="J99" i="10" s="1"/>
  <c r="BK142" i="5"/>
  <c r="J142" i="5" s="1"/>
  <c r="J100" i="5" s="1"/>
  <c r="BK158" i="11"/>
  <c r="J158" i="11"/>
  <c r="J103" i="11"/>
  <c r="BK147" i="13"/>
  <c r="J147" i="13" s="1"/>
  <c r="J99" i="13" s="1"/>
  <c r="BK137" i="5"/>
  <c r="J137" i="5" s="1"/>
  <c r="J99" i="5" s="1"/>
  <c r="BK123" i="9"/>
  <c r="J123" i="9" s="1"/>
  <c r="J97" i="9" s="1"/>
  <c r="BK201" i="15"/>
  <c r="J201" i="15"/>
  <c r="J103" i="15"/>
  <c r="BK184" i="6"/>
  <c r="J184" i="6" s="1"/>
  <c r="J102" i="6" s="1"/>
  <c r="BK168" i="12"/>
  <c r="J168" i="12" s="1"/>
  <c r="J102" i="12" s="1"/>
  <c r="BK309" i="2"/>
  <c r="J309" i="2" s="1"/>
  <c r="J103" i="2" s="1"/>
  <c r="J89" i="5"/>
  <c r="BK187" i="6"/>
  <c r="J187" i="6"/>
  <c r="J103" i="6" s="1"/>
  <c r="BK128" i="8"/>
  <c r="J128" i="8" s="1"/>
  <c r="J98" i="8" s="1"/>
  <c r="BK152" i="11"/>
  <c r="J152" i="11"/>
  <c r="J101" i="11" s="1"/>
  <c r="BK150" i="13"/>
  <c r="J150" i="13" s="1"/>
  <c r="J100" i="13" s="1"/>
  <c r="BK151" i="14"/>
  <c r="J151" i="14"/>
  <c r="J100" i="14" s="1"/>
  <c r="BK152" i="15"/>
  <c r="J152" i="15" s="1"/>
  <c r="J100" i="15" s="1"/>
  <c r="BK633" i="17"/>
  <c r="J633" i="17"/>
  <c r="J121" i="17" s="1"/>
  <c r="BK122" i="10"/>
  <c r="J122" i="10" s="1"/>
  <c r="J97" i="10" s="1"/>
  <c r="BK198" i="14"/>
  <c r="J198" i="14"/>
  <c r="J102" i="14" s="1"/>
  <c r="J115" i="19"/>
  <c r="F118" i="19"/>
  <c r="BE126" i="19"/>
  <c r="J91" i="19"/>
  <c r="BE125" i="19"/>
  <c r="BE129" i="19"/>
  <c r="J92" i="19"/>
  <c r="BE132" i="19"/>
  <c r="BE133" i="19"/>
  <c r="BE134" i="19"/>
  <c r="BE135" i="19"/>
  <c r="F91" i="19"/>
  <c r="E111" i="19"/>
  <c r="BE141" i="19"/>
  <c r="BE142" i="19"/>
  <c r="BE131" i="19"/>
  <c r="BE137" i="19"/>
  <c r="BE138" i="19"/>
  <c r="BE124" i="19"/>
  <c r="BE127" i="19"/>
  <c r="BE130" i="19"/>
  <c r="BE140" i="19"/>
  <c r="E85" i="18"/>
  <c r="F122" i="18"/>
  <c r="BE143" i="18"/>
  <c r="BE149" i="18"/>
  <c r="BE151" i="18"/>
  <c r="BE162" i="18"/>
  <c r="BE191" i="18"/>
  <c r="BE195" i="18"/>
  <c r="BE198" i="18"/>
  <c r="BE209" i="18"/>
  <c r="F92" i="18"/>
  <c r="BE134" i="18"/>
  <c r="BE165" i="18"/>
  <c r="J122" i="18"/>
  <c r="BE141" i="18"/>
  <c r="BE148" i="18"/>
  <c r="BE158" i="18"/>
  <c r="BE167" i="18"/>
  <c r="BE210" i="18"/>
  <c r="J468" i="17"/>
  <c r="J115" i="17"/>
  <c r="J120" i="18"/>
  <c r="BE130" i="18"/>
  <c r="BE146" i="18"/>
  <c r="BE206" i="18"/>
  <c r="BE214" i="18"/>
  <c r="BE220" i="18"/>
  <c r="BE163" i="18"/>
  <c r="BE183" i="18"/>
  <c r="BE188" i="18"/>
  <c r="BE193" i="18"/>
  <c r="BK410" i="17"/>
  <c r="J410" i="17" s="1"/>
  <c r="J110" i="17" s="1"/>
  <c r="BE129" i="18"/>
  <c r="BE156" i="18"/>
  <c r="BE161" i="18"/>
  <c r="BE202" i="18"/>
  <c r="BE208" i="18"/>
  <c r="J92" i="18"/>
  <c r="BE197" i="18"/>
  <c r="BE201" i="18"/>
  <c r="BE145" i="18"/>
  <c r="BE153" i="18"/>
  <c r="BE173" i="18"/>
  <c r="BE177" i="18"/>
  <c r="BE186" i="18"/>
  <c r="BE205" i="18"/>
  <c r="BE137" i="18"/>
  <c r="BE140" i="18"/>
  <c r="BE159" i="18"/>
  <c r="BE172" i="18"/>
  <c r="BE184" i="18"/>
  <c r="BE203" i="18"/>
  <c r="BE217" i="18"/>
  <c r="BE218" i="18"/>
  <c r="BE219" i="18"/>
  <c r="BE131" i="18"/>
  <c r="BE139" i="18"/>
  <c r="BE144" i="18"/>
  <c r="BE147" i="18"/>
  <c r="BE154" i="18"/>
  <c r="BE176" i="18"/>
  <c r="BE179" i="18"/>
  <c r="BE189" i="18"/>
  <c r="BE199" i="18"/>
  <c r="BE204" i="18"/>
  <c r="BE207" i="18"/>
  <c r="BE212" i="18"/>
  <c r="BK193" i="17"/>
  <c r="J193" i="17" s="1"/>
  <c r="J102" i="17" s="1"/>
  <c r="BE142" i="18"/>
  <c r="BE164" i="18"/>
  <c r="BE170" i="18"/>
  <c r="BE174" i="18"/>
  <c r="BE181" i="18"/>
  <c r="BE185" i="18"/>
  <c r="J91" i="17"/>
  <c r="BE145" i="17"/>
  <c r="BE176" i="17"/>
  <c r="BE179" i="17"/>
  <c r="BE350" i="17"/>
  <c r="BE360" i="17"/>
  <c r="BE365" i="17"/>
  <c r="BE369" i="17"/>
  <c r="BE387" i="17"/>
  <c r="BE400" i="17"/>
  <c r="BE423" i="17"/>
  <c r="BE426" i="17"/>
  <c r="BE462" i="17"/>
  <c r="BE487" i="17"/>
  <c r="BE500" i="17"/>
  <c r="BE506" i="17"/>
  <c r="BE527" i="17"/>
  <c r="BE533" i="17"/>
  <c r="BE537" i="17"/>
  <c r="BE546" i="17"/>
  <c r="BE551" i="17"/>
  <c r="BE160" i="17"/>
  <c r="BE195" i="17"/>
  <c r="BE201" i="17"/>
  <c r="BE263" i="17"/>
  <c r="BE333" i="17"/>
  <c r="BE336" i="17"/>
  <c r="BE377" i="17"/>
  <c r="BE415" i="17"/>
  <c r="BE417" i="17"/>
  <c r="BE422" i="17"/>
  <c r="BE432" i="17"/>
  <c r="BE441" i="17"/>
  <c r="BE444" i="17"/>
  <c r="BE449" i="17"/>
  <c r="BE517" i="17"/>
  <c r="BE523" i="17"/>
  <c r="BE548" i="17"/>
  <c r="BE550" i="17"/>
  <c r="BE560" i="17"/>
  <c r="BE569" i="17"/>
  <c r="BE575" i="17"/>
  <c r="BE583" i="17"/>
  <c r="BE587" i="17"/>
  <c r="BE588" i="17"/>
  <c r="BE599" i="17"/>
  <c r="BE608" i="17"/>
  <c r="BE612" i="17"/>
  <c r="BE616" i="17"/>
  <c r="BE619" i="17"/>
  <c r="F91" i="17"/>
  <c r="BE170" i="17"/>
  <c r="BE185" i="17"/>
  <c r="BE197" i="17"/>
  <c r="BE243" i="17"/>
  <c r="BE347" i="17"/>
  <c r="BE363" i="17"/>
  <c r="BE382" i="17"/>
  <c r="BE386" i="17"/>
  <c r="BE391" i="17"/>
  <c r="BE397" i="17"/>
  <c r="BE402" i="17"/>
  <c r="BE406" i="17"/>
  <c r="BE418" i="17"/>
  <c r="BE424" i="17"/>
  <c r="BE446" i="17"/>
  <c r="BE469" i="17"/>
  <c r="BE478" i="17"/>
  <c r="BE496" i="17"/>
  <c r="BE499" i="17"/>
  <c r="BE530" i="17"/>
  <c r="BE534" i="17"/>
  <c r="BE547" i="17"/>
  <c r="BE562" i="17"/>
  <c r="BE574" i="17"/>
  <c r="BE576" i="17"/>
  <c r="BE581" i="17"/>
  <c r="BE597" i="17"/>
  <c r="BE600" i="17"/>
  <c r="BE604" i="17"/>
  <c r="BE618" i="17"/>
  <c r="F92" i="17"/>
  <c r="BE164" i="17"/>
  <c r="BE186" i="17"/>
  <c r="BE226" i="17"/>
  <c r="BE288" i="17"/>
  <c r="BE327" i="17"/>
  <c r="BE433" i="17"/>
  <c r="BE442" i="17"/>
  <c r="BE448" i="17"/>
  <c r="BE460" i="17"/>
  <c r="BE463" i="17"/>
  <c r="BE466" i="17"/>
  <c r="BE472" i="17"/>
  <c r="BE475" i="17"/>
  <c r="BE491" i="17"/>
  <c r="BE524" i="17"/>
  <c r="BE564" i="17"/>
  <c r="BE578" i="17"/>
  <c r="BE582" i="17"/>
  <c r="BE621" i="17"/>
  <c r="BE629" i="17"/>
  <c r="E85" i="17"/>
  <c r="BE203" i="17"/>
  <c r="BE273" i="17"/>
  <c r="BE425" i="17"/>
  <c r="BE464" i="17"/>
  <c r="BE529" i="17"/>
  <c r="BE532" i="17"/>
  <c r="BE538" i="17"/>
  <c r="BE545" i="17"/>
  <c r="BE552" i="17"/>
  <c r="BE558" i="17"/>
  <c r="BE563" i="17"/>
  <c r="BE577" i="17"/>
  <c r="BE579" i="17"/>
  <c r="BE580" i="17"/>
  <c r="BE590" i="17"/>
  <c r="BE594" i="17"/>
  <c r="BE607" i="17"/>
  <c r="BE623" i="17"/>
  <c r="BE624" i="17"/>
  <c r="BE631" i="17"/>
  <c r="BE634" i="17"/>
  <c r="BE167" i="17"/>
  <c r="BE171" i="17"/>
  <c r="BE175" i="17"/>
  <c r="BE208" i="17"/>
  <c r="BE214" i="17"/>
  <c r="BE225" i="17"/>
  <c r="BE254" i="17"/>
  <c r="BE314" i="17"/>
  <c r="BE335" i="17"/>
  <c r="BE356" i="17"/>
  <c r="BE375" i="17"/>
  <c r="BE378" i="17"/>
  <c r="BE389" i="17"/>
  <c r="BE394" i="17"/>
  <c r="BE399" i="17"/>
  <c r="BE403" i="17"/>
  <c r="BE408" i="17"/>
  <c r="BE427" i="17"/>
  <c r="BE461" i="17"/>
  <c r="BE473" i="17"/>
  <c r="BE512" i="17"/>
  <c r="BE514" i="17"/>
  <c r="BE531" i="17"/>
  <c r="BE542" i="17"/>
  <c r="BE555" i="17"/>
  <c r="BE572" i="17"/>
  <c r="J89" i="17"/>
  <c r="BE153" i="17"/>
  <c r="BE177" i="17"/>
  <c r="BE207" i="17"/>
  <c r="BE210" i="17"/>
  <c r="BE240" i="17"/>
  <c r="BE255" i="17"/>
  <c r="BE282" i="17"/>
  <c r="BE317" i="17"/>
  <c r="BE328" i="17"/>
  <c r="BE332" i="17"/>
  <c r="BE367" i="17"/>
  <c r="BE409" i="17"/>
  <c r="BE440" i="17"/>
  <c r="BE465" i="17"/>
  <c r="BE481" i="17"/>
  <c r="BE513" i="17"/>
  <c r="BE516" i="17"/>
  <c r="BE518" i="17"/>
  <c r="BE553" i="17"/>
  <c r="BE567" i="17"/>
  <c r="BE571" i="17"/>
  <c r="J92" i="17"/>
  <c r="BE191" i="17"/>
  <c r="BE321" i="17"/>
  <c r="BE340" i="17"/>
  <c r="BE362" i="17"/>
  <c r="BE456" i="17"/>
  <c r="BE490" i="17"/>
  <c r="BE510" i="17"/>
  <c r="BE515" i="17"/>
  <c r="BE521" i="17"/>
  <c r="BE566" i="17"/>
  <c r="BE166" i="17"/>
  <c r="BE168" i="17"/>
  <c r="BE218" i="17"/>
  <c r="BE268" i="17"/>
  <c r="BE295" i="17"/>
  <c r="BE306" i="17"/>
  <c r="BE353" i="17"/>
  <c r="BE404" i="17"/>
  <c r="BE420" i="17"/>
  <c r="BE436" i="17"/>
  <c r="BE453" i="17"/>
  <c r="BE482" i="17"/>
  <c r="BE509" i="17"/>
  <c r="BE519" i="17"/>
  <c r="BE535" i="17"/>
  <c r="BE541" i="17"/>
  <c r="BE544" i="17"/>
  <c r="BE549" i="17"/>
  <c r="BE557" i="17"/>
  <c r="BE174" i="17"/>
  <c r="BE212" i="17"/>
  <c r="BE231" i="17"/>
  <c r="BE246" i="17"/>
  <c r="BE297" i="17"/>
  <c r="BE325" i="17"/>
  <c r="BE331" i="17"/>
  <c r="BE334" i="17"/>
  <c r="BE345" i="17"/>
  <c r="BE370" i="17"/>
  <c r="BE372" i="17"/>
  <c r="BE376" i="17"/>
  <c r="BE413" i="17"/>
  <c r="BE431" i="17"/>
  <c r="BE447" i="17"/>
  <c r="BE450" i="17"/>
  <c r="BE454" i="17"/>
  <c r="BE554" i="17"/>
  <c r="BE561" i="17"/>
  <c r="BE573" i="17"/>
  <c r="BE173" i="17"/>
  <c r="BE232" i="17"/>
  <c r="BE315" i="17"/>
  <c r="BE355" i="17"/>
  <c r="BE388" i="17"/>
  <c r="BE405" i="17"/>
  <c r="BE407" i="17"/>
  <c r="BE412" i="17"/>
  <c r="BE520" i="17"/>
  <c r="BE522" i="17"/>
  <c r="BE525" i="17"/>
  <c r="BE528" i="17"/>
  <c r="BE536" i="17"/>
  <c r="BE540" i="17"/>
  <c r="BE543" i="17"/>
  <c r="BE559" i="17"/>
  <c r="BE565" i="17"/>
  <c r="BE169" i="17"/>
  <c r="BE172" i="17"/>
  <c r="BE178" i="17"/>
  <c r="BE189" i="17"/>
  <c r="BE250" i="17"/>
  <c r="BE259" i="17"/>
  <c r="BE277" i="17"/>
  <c r="BE344" i="17"/>
  <c r="BE364" i="17"/>
  <c r="BE371" i="17"/>
  <c r="BE401" i="17"/>
  <c r="BE428" i="17"/>
  <c r="BE434" i="17"/>
  <c r="BE493" i="17"/>
  <c r="BE505" i="17"/>
  <c r="BE526" i="17"/>
  <c r="BE539" i="17"/>
  <c r="BE556" i="17"/>
  <c r="BE568" i="17"/>
  <c r="F91" i="16"/>
  <c r="BE124" i="16"/>
  <c r="BE206" i="16"/>
  <c r="BE143" i="16"/>
  <c r="BE201" i="16"/>
  <c r="E85" i="16"/>
  <c r="J115" i="16"/>
  <c r="BE138" i="16"/>
  <c r="BE203" i="16"/>
  <c r="J92" i="16"/>
  <c r="BE191" i="16"/>
  <c r="F118" i="16"/>
  <c r="BE197" i="16"/>
  <c r="BE208" i="16"/>
  <c r="J91" i="16"/>
  <c r="BE141" i="16"/>
  <c r="BE145" i="16"/>
  <c r="BE179" i="16"/>
  <c r="BE199" i="16"/>
  <c r="BE209" i="16"/>
  <c r="BE210" i="16"/>
  <c r="BE211" i="16"/>
  <c r="BE212" i="16"/>
  <c r="BE214" i="16"/>
  <c r="BE160" i="16"/>
  <c r="BE193" i="16"/>
  <c r="BE172" i="16"/>
  <c r="BE195" i="16"/>
  <c r="BE205" i="16"/>
  <c r="BK122" i="14"/>
  <c r="J122" i="14" s="1"/>
  <c r="J30" i="14" s="1"/>
  <c r="J91" i="15"/>
  <c r="F120" i="15"/>
  <c r="BE131" i="15"/>
  <c r="BE134" i="15"/>
  <c r="BE140" i="15"/>
  <c r="BE146" i="15"/>
  <c r="BE177" i="15"/>
  <c r="BE179" i="15"/>
  <c r="BE156" i="15"/>
  <c r="BE166" i="15"/>
  <c r="BE167" i="15"/>
  <c r="BE170" i="15"/>
  <c r="BE191" i="15"/>
  <c r="F119" i="15"/>
  <c r="BE148" i="15"/>
  <c r="BE164" i="15"/>
  <c r="E113" i="15"/>
  <c r="J89" i="15"/>
  <c r="BE127" i="15"/>
  <c r="BE138" i="15"/>
  <c r="BE142" i="15"/>
  <c r="BE158" i="15"/>
  <c r="J92" i="15"/>
  <c r="BE130" i="15"/>
  <c r="BE153" i="15"/>
  <c r="BE160" i="15"/>
  <c r="BE163" i="15"/>
  <c r="BE192" i="15"/>
  <c r="BE196" i="15"/>
  <c r="BE172" i="15"/>
  <c r="BE173" i="15"/>
  <c r="BE185" i="15"/>
  <c r="BE200" i="15"/>
  <c r="BE132" i="15"/>
  <c r="BE136" i="15"/>
  <c r="BE181" i="15"/>
  <c r="BE125" i="15"/>
  <c r="BE129" i="15"/>
  <c r="BE144" i="15"/>
  <c r="BE150" i="15"/>
  <c r="BE168" i="15"/>
  <c r="BE175" i="15"/>
  <c r="BE183" i="15"/>
  <c r="BE189" i="15"/>
  <c r="BE194" i="15"/>
  <c r="BE202" i="15"/>
  <c r="BE162" i="15"/>
  <c r="BE187" i="15"/>
  <c r="BE193" i="15"/>
  <c r="BE195" i="15"/>
  <c r="BE198" i="15"/>
  <c r="F91" i="14"/>
  <c r="BE162" i="14"/>
  <c r="BE171" i="14"/>
  <c r="BE172" i="14"/>
  <c r="BE180" i="14"/>
  <c r="BE194" i="14"/>
  <c r="BE197" i="14"/>
  <c r="F92" i="14"/>
  <c r="BE152" i="14"/>
  <c r="BE161" i="14"/>
  <c r="BE169" i="14"/>
  <c r="BE192" i="14"/>
  <c r="BE126" i="14"/>
  <c r="BE143" i="14"/>
  <c r="BE149" i="14"/>
  <c r="BE157" i="14"/>
  <c r="E85" i="14"/>
  <c r="J116" i="14"/>
  <c r="BE139" i="14"/>
  <c r="BE165" i="14"/>
  <c r="BE166" i="14"/>
  <c r="BE199" i="14"/>
  <c r="J92" i="14"/>
  <c r="BE124" i="14"/>
  <c r="BE133" i="14"/>
  <c r="BE145" i="14"/>
  <c r="BE155" i="14"/>
  <c r="BE174" i="14"/>
  <c r="BE193" i="14"/>
  <c r="BK123" i="13"/>
  <c r="J123" i="13" s="1"/>
  <c r="J30" i="13" s="1"/>
  <c r="BE131" i="14"/>
  <c r="BE163" i="14"/>
  <c r="BE176" i="14"/>
  <c r="BE195" i="14"/>
  <c r="J91" i="14"/>
  <c r="BE129" i="14"/>
  <c r="BE135" i="14"/>
  <c r="BE182" i="14"/>
  <c r="BE191" i="14"/>
  <c r="BE128" i="14"/>
  <c r="BE189" i="14"/>
  <c r="BE130" i="14"/>
  <c r="BE167" i="14"/>
  <c r="BE186" i="14"/>
  <c r="BE137" i="14"/>
  <c r="BE141" i="14"/>
  <c r="BE184" i="14"/>
  <c r="BE188" i="14"/>
  <c r="BE147" i="14"/>
  <c r="BE159" i="14"/>
  <c r="BE178" i="14"/>
  <c r="BE196" i="14"/>
  <c r="J92" i="13"/>
  <c r="BE166" i="13"/>
  <c r="E85" i="13"/>
  <c r="BE138" i="13"/>
  <c r="BE171" i="13"/>
  <c r="F120" i="13"/>
  <c r="BE129" i="13"/>
  <c r="BE131" i="13"/>
  <c r="BE151" i="13"/>
  <c r="BE161" i="13"/>
  <c r="BE174" i="13"/>
  <c r="BE125" i="13"/>
  <c r="BE158" i="13"/>
  <c r="BE177" i="13"/>
  <c r="BE181" i="13"/>
  <c r="BE182" i="13"/>
  <c r="F119" i="13"/>
  <c r="BE154" i="13"/>
  <c r="BE167" i="13"/>
  <c r="BE169" i="13"/>
  <c r="BE173" i="13"/>
  <c r="J89" i="13"/>
  <c r="BE144" i="13"/>
  <c r="BE148" i="13"/>
  <c r="BE165" i="13"/>
  <c r="J119" i="13"/>
  <c r="BE132" i="13"/>
  <c r="BE142" i="13"/>
  <c r="J123" i="12"/>
  <c r="J97" i="12" s="1"/>
  <c r="BE130" i="13"/>
  <c r="BE140" i="13"/>
  <c r="BE160" i="13"/>
  <c r="BE136" i="13"/>
  <c r="BE163" i="13"/>
  <c r="BE146" i="13"/>
  <c r="BE156" i="13"/>
  <c r="BE179" i="13"/>
  <c r="BE184" i="13"/>
  <c r="BE127" i="13"/>
  <c r="BE134" i="13"/>
  <c r="BE176" i="13"/>
  <c r="J91" i="12"/>
  <c r="J116" i="12"/>
  <c r="BE147" i="12"/>
  <c r="BE154" i="12"/>
  <c r="F91" i="12"/>
  <c r="J119" i="12"/>
  <c r="BE128" i="12"/>
  <c r="BE137" i="12"/>
  <c r="BE158" i="12"/>
  <c r="E85" i="12"/>
  <c r="BE167" i="12"/>
  <c r="BE124" i="12"/>
  <c r="BE156" i="12"/>
  <c r="J127" i="11"/>
  <c r="J98" i="11" s="1"/>
  <c r="BE126" i="12"/>
  <c r="BE131" i="12"/>
  <c r="BE149" i="12"/>
  <c r="F119" i="12"/>
  <c r="BE133" i="12"/>
  <c r="BE144" i="12"/>
  <c r="BE153" i="12"/>
  <c r="BE169" i="12"/>
  <c r="BE139" i="12"/>
  <c r="BE162" i="12"/>
  <c r="BE129" i="12"/>
  <c r="BE166" i="12"/>
  <c r="BE159" i="12"/>
  <c r="BE127" i="12"/>
  <c r="BE141" i="12"/>
  <c r="BE151" i="12"/>
  <c r="BE135" i="12"/>
  <c r="BE160" i="12"/>
  <c r="BE164" i="12"/>
  <c r="E113" i="11"/>
  <c r="BE128" i="11"/>
  <c r="BE159" i="11"/>
  <c r="J89" i="11"/>
  <c r="F120" i="11"/>
  <c r="BE141" i="11"/>
  <c r="F119" i="11"/>
  <c r="J91" i="11"/>
  <c r="J120" i="11"/>
  <c r="BE146" i="11"/>
  <c r="BE153" i="11"/>
  <c r="BE132" i="11"/>
  <c r="BE144" i="11"/>
  <c r="BE134" i="11"/>
  <c r="BE136" i="11"/>
  <c r="BE130" i="11"/>
  <c r="BE125" i="11"/>
  <c r="BE139" i="11"/>
  <c r="BE148" i="11"/>
  <c r="BE150" i="11"/>
  <c r="BE156" i="11"/>
  <c r="J92" i="10"/>
  <c r="F117" i="10"/>
  <c r="BE138" i="10"/>
  <c r="BE132" i="10"/>
  <c r="BE145" i="10"/>
  <c r="BE147" i="10"/>
  <c r="J115" i="10"/>
  <c r="BE140" i="10"/>
  <c r="E111" i="10"/>
  <c r="F118" i="10"/>
  <c r="J117" i="10"/>
  <c r="BE128" i="10"/>
  <c r="BE143" i="10"/>
  <c r="BE126" i="10"/>
  <c r="BE130" i="10"/>
  <c r="BE135" i="10"/>
  <c r="BE123" i="10"/>
  <c r="J91" i="9"/>
  <c r="J119" i="9"/>
  <c r="BE162" i="9"/>
  <c r="BE124" i="9"/>
  <c r="BE133" i="9"/>
  <c r="BE143" i="9"/>
  <c r="BE159" i="9"/>
  <c r="BE170" i="9"/>
  <c r="F92" i="9"/>
  <c r="BE135" i="9"/>
  <c r="BE139" i="9"/>
  <c r="BE174" i="9"/>
  <c r="J89" i="9"/>
  <c r="BE127" i="9"/>
  <c r="BE148" i="9"/>
  <c r="BE179" i="9"/>
  <c r="F118" i="9"/>
  <c r="BE155" i="9"/>
  <c r="BE168" i="9"/>
  <c r="BE146" i="9"/>
  <c r="BE153" i="9"/>
  <c r="BE172" i="9"/>
  <c r="BE131" i="9"/>
  <c r="BE157" i="9"/>
  <c r="E85" i="9"/>
  <c r="BE141" i="9"/>
  <c r="BE150" i="9"/>
  <c r="BE164" i="9"/>
  <c r="BE177" i="9"/>
  <c r="BE129" i="9"/>
  <c r="BE137" i="9"/>
  <c r="BE166" i="9"/>
  <c r="BE124" i="8"/>
  <c r="BE136" i="8"/>
  <c r="J89" i="8"/>
  <c r="J119" i="8"/>
  <c r="E112" i="8"/>
  <c r="BE153" i="8"/>
  <c r="F91" i="8"/>
  <c r="BE126" i="8"/>
  <c r="J91" i="8"/>
  <c r="F119" i="8"/>
  <c r="BE139" i="8"/>
  <c r="BE134" i="8"/>
  <c r="BE155" i="8"/>
  <c r="BE129" i="8"/>
  <c r="BE132" i="8"/>
  <c r="BE141" i="8"/>
  <c r="BE150" i="8"/>
  <c r="J123" i="7"/>
  <c r="J97" i="7"/>
  <c r="BE148" i="8"/>
  <c r="BE157" i="8"/>
  <c r="BE143" i="8"/>
  <c r="BE145" i="8"/>
  <c r="BE159" i="8"/>
  <c r="J116" i="7"/>
  <c r="J119" i="7"/>
  <c r="BE124" i="7"/>
  <c r="BE129" i="7"/>
  <c r="E112" i="7"/>
  <c r="J91" i="7"/>
  <c r="BE134" i="7"/>
  <c r="BE141" i="7"/>
  <c r="BE143" i="7"/>
  <c r="BE126" i="7"/>
  <c r="F119" i="7"/>
  <c r="BE132" i="7"/>
  <c r="BE137" i="7"/>
  <c r="BE151" i="7"/>
  <c r="BE139" i="7"/>
  <c r="BE148" i="7"/>
  <c r="BE153" i="7"/>
  <c r="BE155" i="7"/>
  <c r="AW100" i="1"/>
  <c r="F91" i="7"/>
  <c r="BE146" i="7"/>
  <c r="BC100" i="1"/>
  <c r="BD100" i="1"/>
  <c r="J92" i="6"/>
  <c r="BE150" i="6"/>
  <c r="BE159" i="6"/>
  <c r="BE165" i="6"/>
  <c r="BE167" i="6"/>
  <c r="BE169" i="6"/>
  <c r="BE176" i="6"/>
  <c r="BE195" i="6"/>
  <c r="F121" i="6"/>
  <c r="BE191" i="6"/>
  <c r="J91" i="6"/>
  <c r="BE156" i="6"/>
  <c r="BE144" i="6"/>
  <c r="BE188" i="6"/>
  <c r="BE193" i="6"/>
  <c r="F91" i="6"/>
  <c r="BE139" i="6"/>
  <c r="BE146" i="6"/>
  <c r="BE163" i="6"/>
  <c r="BE182" i="6"/>
  <c r="BE185" i="6"/>
  <c r="E85" i="6"/>
  <c r="BE126" i="6"/>
  <c r="BE135" i="6"/>
  <c r="BE142" i="6"/>
  <c r="BE174" i="6"/>
  <c r="BE180" i="6"/>
  <c r="J123" i="5"/>
  <c r="J98" i="5" s="1"/>
  <c r="J118" i="6"/>
  <c r="BE128" i="6"/>
  <c r="BE133" i="6"/>
  <c r="BE152" i="6"/>
  <c r="BE154" i="6"/>
  <c r="BE172" i="6"/>
  <c r="BE137" i="6"/>
  <c r="BE148" i="6"/>
  <c r="BE161" i="6"/>
  <c r="BE178" i="6"/>
  <c r="BE197" i="6"/>
  <c r="BE130" i="6"/>
  <c r="J135" i="4"/>
  <c r="J98" i="4" s="1"/>
  <c r="J459" i="4"/>
  <c r="J108" i="4" s="1"/>
  <c r="J464" i="4"/>
  <c r="J110" i="4"/>
  <c r="BE143" i="5"/>
  <c r="BE146" i="5"/>
  <c r="E85" i="5"/>
  <c r="BE134" i="5"/>
  <c r="F118" i="5"/>
  <c r="BE138" i="5"/>
  <c r="BE130" i="5"/>
  <c r="BE126" i="5"/>
  <c r="BE124" i="5"/>
  <c r="BE152" i="4"/>
  <c r="BE165" i="4"/>
  <c r="BE189" i="4"/>
  <c r="BE200" i="4"/>
  <c r="BE235" i="4"/>
  <c r="BE253" i="4"/>
  <c r="BE269" i="4"/>
  <c r="BE147" i="4"/>
  <c r="BE163" i="4"/>
  <c r="BE168" i="4"/>
  <c r="BE172" i="4"/>
  <c r="BE176" i="4"/>
  <c r="BE195" i="4"/>
  <c r="BE209" i="4"/>
  <c r="BE225" i="4"/>
  <c r="BE279" i="4"/>
  <c r="BE334" i="4"/>
  <c r="BE336" i="4"/>
  <c r="BE348" i="4"/>
  <c r="BE350" i="4"/>
  <c r="BE438" i="4"/>
  <c r="BE447" i="4"/>
  <c r="BE472" i="4"/>
  <c r="BE474" i="4"/>
  <c r="BE479" i="4"/>
  <c r="BE483" i="4"/>
  <c r="BE484" i="4"/>
  <c r="BE487" i="4"/>
  <c r="J89" i="4"/>
  <c r="BE136" i="4"/>
  <c r="BE289" i="4"/>
  <c r="BE291" i="4"/>
  <c r="BE294" i="4"/>
  <c r="BE317" i="4"/>
  <c r="BE328" i="4"/>
  <c r="BE378" i="4"/>
  <c r="BE382" i="4"/>
  <c r="BE391" i="4"/>
  <c r="BE454" i="4"/>
  <c r="BE486" i="4"/>
  <c r="BE490" i="4"/>
  <c r="BE197" i="4"/>
  <c r="BE249" i="4"/>
  <c r="BE265" i="4"/>
  <c r="BE339" i="4"/>
  <c r="BE343" i="4"/>
  <c r="BE352" i="4"/>
  <c r="BE354" i="4"/>
  <c r="BE358" i="4"/>
  <c r="BE367" i="4"/>
  <c r="BE372" i="4"/>
  <c r="BE477" i="4"/>
  <c r="BE485" i="4"/>
  <c r="BE488" i="4"/>
  <c r="BE155" i="4"/>
  <c r="BE182" i="4"/>
  <c r="BE204" i="4"/>
  <c r="BE211" i="4"/>
  <c r="BE239" i="4"/>
  <c r="BE260" i="4"/>
  <c r="BE276" i="4"/>
  <c r="BE307" i="4"/>
  <c r="BE365" i="4"/>
  <c r="BE440" i="4"/>
  <c r="F92" i="4"/>
  <c r="BE414" i="4"/>
  <c r="BE465" i="4"/>
  <c r="J123" i="3"/>
  <c r="J98" i="3"/>
  <c r="E123" i="4"/>
  <c r="BE139" i="4"/>
  <c r="BE207" i="4"/>
  <c r="BE220" i="4"/>
  <c r="BE232" i="4"/>
  <c r="BE286" i="4"/>
  <c r="BE314" i="4"/>
  <c r="BE362" i="4"/>
  <c r="BE467" i="4"/>
  <c r="BE244" i="4"/>
  <c r="BE282" i="4"/>
  <c r="BE303" i="4"/>
  <c r="BE312" i="4"/>
  <c r="BE330" i="4"/>
  <c r="BE376" i="4"/>
  <c r="BE258" i="4"/>
  <c r="BE356" i="4"/>
  <c r="BE360" i="4"/>
  <c r="BE369" i="4"/>
  <c r="BE398" i="4"/>
  <c r="BE431" i="4"/>
  <c r="BE449" i="4"/>
  <c r="BE470" i="4"/>
  <c r="BE179" i="4"/>
  <c r="BE230" i="4"/>
  <c r="BE242" i="4"/>
  <c r="BE274" i="4"/>
  <c r="BE297" i="4"/>
  <c r="BE300" i="4"/>
  <c r="BE326" i="4"/>
  <c r="BE332" i="4"/>
  <c r="BE380" i="4"/>
  <c r="BE436" i="4"/>
  <c r="BE143" i="4"/>
  <c r="BE159" i="4"/>
  <c r="BE186" i="4"/>
  <c r="BE191" i="4"/>
  <c r="BE202" i="4"/>
  <c r="BE321" i="4"/>
  <c r="BE346" i="4"/>
  <c r="BE385" i="4"/>
  <c r="BE457" i="4"/>
  <c r="BE460" i="4"/>
  <c r="J134" i="2"/>
  <c r="J98" i="2" s="1"/>
  <c r="BE146" i="3"/>
  <c r="BK494" i="2"/>
  <c r="J494" i="2"/>
  <c r="J107" i="2"/>
  <c r="BK521" i="2"/>
  <c r="J521" i="2"/>
  <c r="J110" i="2"/>
  <c r="BE126" i="3"/>
  <c r="J89" i="3"/>
  <c r="F118" i="3"/>
  <c r="BE134" i="3"/>
  <c r="E111" i="3"/>
  <c r="BE124" i="3"/>
  <c r="BE130" i="3"/>
  <c r="BE138" i="3"/>
  <c r="BE143" i="3"/>
  <c r="BE135" i="2"/>
  <c r="BE167" i="2"/>
  <c r="BE216" i="2"/>
  <c r="BE230" i="2"/>
  <c r="BE239" i="2"/>
  <c r="BE248" i="2"/>
  <c r="BE316" i="2"/>
  <c r="BE331" i="2"/>
  <c r="BE341" i="2"/>
  <c r="BE505" i="2"/>
  <c r="E122" i="2"/>
  <c r="BE164" i="2"/>
  <c r="BE187" i="2"/>
  <c r="BE259" i="2"/>
  <c r="BE283" i="2"/>
  <c r="BE171" i="2"/>
  <c r="BE319" i="2"/>
  <c r="BE323" i="2"/>
  <c r="BE347" i="2"/>
  <c r="BE362" i="2"/>
  <c r="BE377" i="2"/>
  <c r="BE383" i="2"/>
  <c r="BE400" i="2"/>
  <c r="BE411" i="2"/>
  <c r="BE475" i="2"/>
  <c r="BE484" i="2"/>
  <c r="BE496" i="2"/>
  <c r="BE515" i="2"/>
  <c r="BE520" i="2"/>
  <c r="BE524" i="2"/>
  <c r="BE525" i="2"/>
  <c r="BE526" i="2"/>
  <c r="BE149" i="2"/>
  <c r="BE184" i="2"/>
  <c r="BE200" i="2"/>
  <c r="BE211" i="2"/>
  <c r="BE269" i="2"/>
  <c r="BE304" i="2"/>
  <c r="BE343" i="2"/>
  <c r="BE379" i="2"/>
  <c r="BE395" i="2"/>
  <c r="BE397" i="2"/>
  <c r="BE409" i="2"/>
  <c r="BE423" i="2"/>
  <c r="BE490" i="2"/>
  <c r="BE493" i="2"/>
  <c r="BE500" i="2"/>
  <c r="BE510" i="2"/>
  <c r="BE523" i="2"/>
  <c r="BE527" i="2"/>
  <c r="BE528" i="2"/>
  <c r="BE530" i="2"/>
  <c r="J126" i="2"/>
  <c r="BE175" i="2"/>
  <c r="BE197" i="2"/>
  <c r="BE237" i="2"/>
  <c r="BE285" i="2"/>
  <c r="BE291" i="2"/>
  <c r="BE301" i="2"/>
  <c r="BE321" i="2"/>
  <c r="BE391" i="2"/>
  <c r="F92" i="2"/>
  <c r="BE181" i="2"/>
  <c r="BE221" i="2"/>
  <c r="BE234" i="2"/>
  <c r="BE252" i="2"/>
  <c r="BE278" i="2"/>
  <c r="BE314" i="2"/>
  <c r="BE354" i="2"/>
  <c r="BE364" i="2"/>
  <c r="BE369" i="2"/>
  <c r="BE387" i="2"/>
  <c r="BE449" i="2"/>
  <c r="BE468" i="2"/>
  <c r="BE195" i="2"/>
  <c r="BE226" i="2"/>
  <c r="BE288" i="2"/>
  <c r="BE295" i="2"/>
  <c r="BE345" i="2"/>
  <c r="BE381" i="2"/>
  <c r="BE385" i="2"/>
  <c r="BE404" i="2"/>
  <c r="BE407" i="2"/>
  <c r="BE157" i="2"/>
  <c r="BE257" i="2"/>
  <c r="BE298" i="2"/>
  <c r="BE367" i="2"/>
  <c r="BE373" i="2"/>
  <c r="BE393" i="2"/>
  <c r="BE430" i="2"/>
  <c r="BE138" i="2"/>
  <c r="BE142" i="2"/>
  <c r="BE193" i="2"/>
  <c r="BE310" i="2"/>
  <c r="BE360" i="2"/>
  <c r="BE417" i="2"/>
  <c r="BE477" i="2"/>
  <c r="BE154" i="2"/>
  <c r="BE161" i="2"/>
  <c r="BE177" i="2"/>
  <c r="BE350" i="2"/>
  <c r="BE358" i="2"/>
  <c r="BE371" i="2"/>
  <c r="BE413" i="2"/>
  <c r="BE145" i="2"/>
  <c r="BE191" i="2"/>
  <c r="BE202" i="2"/>
  <c r="BE243" i="2"/>
  <c r="BE274" i="2"/>
  <c r="BE307" i="2"/>
  <c r="BE326" i="2"/>
  <c r="BE337" i="2"/>
  <c r="BE356" i="2"/>
  <c r="BE375" i="2"/>
  <c r="F36" i="2"/>
  <c r="BC95" i="1" s="1"/>
  <c r="F37" i="10"/>
  <c r="BD103" i="1" s="1"/>
  <c r="F34" i="12"/>
  <c r="BA105" i="1"/>
  <c r="J34" i="14"/>
  <c r="AW107" i="1"/>
  <c r="F36" i="16"/>
  <c r="BC109" i="1" s="1"/>
  <c r="F37" i="17"/>
  <c r="BD110" i="1" s="1"/>
  <c r="F35" i="2"/>
  <c r="BB95" i="1" s="1"/>
  <c r="F36" i="10"/>
  <c r="BC103" i="1" s="1"/>
  <c r="F37" i="11"/>
  <c r="BD104" i="1"/>
  <c r="F36" i="13"/>
  <c r="BC106" i="1"/>
  <c r="F34" i="15"/>
  <c r="BA108" i="1" s="1"/>
  <c r="F37" i="16"/>
  <c r="BD109" i="1" s="1"/>
  <c r="F35" i="18"/>
  <c r="BB111" i="1" s="1"/>
  <c r="J34" i="3"/>
  <c r="AW96" i="1" s="1"/>
  <c r="F35" i="4"/>
  <c r="BB97" i="1"/>
  <c r="F34" i="7"/>
  <c r="BA100" i="1"/>
  <c r="F35" i="7"/>
  <c r="BB100" i="1" s="1"/>
  <c r="F35" i="8"/>
  <c r="BB101" i="1" s="1"/>
  <c r="J34" i="9"/>
  <c r="AW102" i="1" s="1"/>
  <c r="F36" i="11"/>
  <c r="BC104" i="1" s="1"/>
  <c r="F34" i="13"/>
  <c r="BA106" i="1"/>
  <c r="F35" i="15"/>
  <c r="BB108" i="1" s="1"/>
  <c r="F35" i="17"/>
  <c r="BB110" i="1" s="1"/>
  <c r="F37" i="15"/>
  <c r="BD108" i="1" s="1"/>
  <c r="F34" i="19"/>
  <c r="BA112" i="1" s="1"/>
  <c r="F35" i="3"/>
  <c r="BB96" i="1" s="1"/>
  <c r="F36" i="4"/>
  <c r="BC97" i="1"/>
  <c r="F34" i="8"/>
  <c r="BA101" i="1" s="1"/>
  <c r="F37" i="9"/>
  <c r="BD102" i="1" s="1"/>
  <c r="J34" i="11"/>
  <c r="AW104" i="1" s="1"/>
  <c r="J34" i="13"/>
  <c r="AW106" i="1" s="1"/>
  <c r="J34" i="15"/>
  <c r="AW108" i="1" s="1"/>
  <c r="J34" i="17"/>
  <c r="AW110" i="1"/>
  <c r="F37" i="2"/>
  <c r="BD95" i="1" s="1"/>
  <c r="F34" i="10"/>
  <c r="BA103" i="1" s="1"/>
  <c r="F37" i="12"/>
  <c r="BD105" i="1" s="1"/>
  <c r="F37" i="14"/>
  <c r="BD107" i="1" s="1"/>
  <c r="F35" i="16"/>
  <c r="BB109" i="1" s="1"/>
  <c r="F37" i="18"/>
  <c r="BD111" i="1"/>
  <c r="J34" i="19"/>
  <c r="AW112" i="1" s="1"/>
  <c r="F37" i="3"/>
  <c r="BD96" i="1" s="1"/>
  <c r="F34" i="5"/>
  <c r="BA98" i="1" s="1"/>
  <c r="F37" i="5"/>
  <c r="BD98" i="1" s="1"/>
  <c r="J34" i="5"/>
  <c r="AW98" i="1" s="1"/>
  <c r="F35" i="5"/>
  <c r="BB98" i="1"/>
  <c r="F36" i="5"/>
  <c r="BC98" i="1" s="1"/>
  <c r="J34" i="6"/>
  <c r="AW99" i="1" s="1"/>
  <c r="F36" i="6"/>
  <c r="BC99" i="1" s="1"/>
  <c r="F34" i="6"/>
  <c r="BA99" i="1" s="1"/>
  <c r="F37" i="6"/>
  <c r="BD99" i="1" s="1"/>
  <c r="F36" i="8"/>
  <c r="BC101" i="1"/>
  <c r="F37" i="8"/>
  <c r="BD101" i="1" s="1"/>
  <c r="F35" i="9"/>
  <c r="BB102" i="1" s="1"/>
  <c r="J34" i="12"/>
  <c r="AW105" i="1" s="1"/>
  <c r="F35" i="14"/>
  <c r="BB107" i="1" s="1"/>
  <c r="F34" i="16"/>
  <c r="BA109" i="1" s="1"/>
  <c r="F36" i="18"/>
  <c r="BC111" i="1"/>
  <c r="F36" i="19"/>
  <c r="BC112" i="1" s="1"/>
  <c r="F34" i="3"/>
  <c r="BA96" i="1" s="1"/>
  <c r="F37" i="4"/>
  <c r="BD97" i="1" s="1"/>
  <c r="F34" i="9"/>
  <c r="BA102" i="1" s="1"/>
  <c r="F35" i="11"/>
  <c r="BB104" i="1" s="1"/>
  <c r="F37" i="13"/>
  <c r="BD106" i="1"/>
  <c r="F36" i="17"/>
  <c r="BC110" i="1"/>
  <c r="F34" i="2"/>
  <c r="BA95" i="1"/>
  <c r="F35" i="10"/>
  <c r="BB103" i="1"/>
  <c r="F36" i="12"/>
  <c r="BC105" i="1"/>
  <c r="F36" i="14"/>
  <c r="BC107" i="1"/>
  <c r="J34" i="16"/>
  <c r="AW109" i="1" s="1"/>
  <c r="J34" i="18"/>
  <c r="AW111" i="1"/>
  <c r="F35" i="19"/>
  <c r="BB112" i="1"/>
  <c r="F34" i="4"/>
  <c r="BA97" i="1"/>
  <c r="F35" i="6"/>
  <c r="BB99" i="1"/>
  <c r="F34" i="18"/>
  <c r="BA111" i="1"/>
  <c r="F37" i="19"/>
  <c r="BD112" i="1" s="1"/>
  <c r="J34" i="2"/>
  <c r="AW95" i="1"/>
  <c r="J34" i="10"/>
  <c r="AW103" i="1"/>
  <c r="F35" i="12"/>
  <c r="BB105" i="1"/>
  <c r="F34" i="14"/>
  <c r="BA107" i="1"/>
  <c r="F36" i="3"/>
  <c r="BC96" i="1"/>
  <c r="J34" i="4"/>
  <c r="AW97" i="1" s="1"/>
  <c r="J34" i="8"/>
  <c r="AW101" i="1" s="1"/>
  <c r="F36" i="9"/>
  <c r="BC102" i="1" s="1"/>
  <c r="F34" i="11"/>
  <c r="BA104" i="1" s="1"/>
  <c r="F35" i="13"/>
  <c r="BB106" i="1" s="1"/>
  <c r="F36" i="15"/>
  <c r="BC108" i="1" s="1"/>
  <c r="F34" i="17"/>
  <c r="BA110" i="1" s="1"/>
  <c r="R133" i="2" l="1"/>
  <c r="R132" i="2" s="1"/>
  <c r="J188" i="17"/>
  <c r="J101" i="17" s="1"/>
  <c r="J126" i="9"/>
  <c r="J98" i="9" s="1"/>
  <c r="BK312" i="17"/>
  <c r="J312" i="17" s="1"/>
  <c r="J106" i="17" s="1"/>
  <c r="BK127" i="18"/>
  <c r="J127" i="18" s="1"/>
  <c r="J97" i="18" s="1"/>
  <c r="BK122" i="8"/>
  <c r="J122" i="8" s="1"/>
  <c r="J96" i="8" s="1"/>
  <c r="BK481" i="4"/>
  <c r="J481" i="4" s="1"/>
  <c r="J111" i="4" s="1"/>
  <c r="BK124" i="6"/>
  <c r="J124" i="6" s="1"/>
  <c r="J30" i="6" s="1"/>
  <c r="AG99" i="1" s="1"/>
  <c r="BK134" i="4"/>
  <c r="J134" i="4"/>
  <c r="J97" i="4" s="1"/>
  <c r="T122" i="19"/>
  <c r="T121" i="19"/>
  <c r="P134" i="4"/>
  <c r="P133" i="4"/>
  <c r="AU97" i="1"/>
  <c r="P122" i="7"/>
  <c r="AU100" i="1"/>
  <c r="BK122" i="5"/>
  <c r="J122" i="5"/>
  <c r="J97" i="5" s="1"/>
  <c r="R122" i="8"/>
  <c r="T127" i="18"/>
  <c r="T126" i="18"/>
  <c r="R127" i="18"/>
  <c r="R126" i="18" s="1"/>
  <c r="P122" i="12"/>
  <c r="AU105" i="1"/>
  <c r="R124" i="6"/>
  <c r="R121" i="10"/>
  <c r="BK122" i="12"/>
  <c r="J122" i="12"/>
  <c r="J96" i="12" s="1"/>
  <c r="BK123" i="11"/>
  <c r="J123" i="11" s="1"/>
  <c r="J30" i="11" s="1"/>
  <c r="AG104" i="1" s="1"/>
  <c r="P122" i="14"/>
  <c r="AU107" i="1"/>
  <c r="T134" i="4"/>
  <c r="T133" i="4"/>
  <c r="T123" i="13"/>
  <c r="R122" i="9"/>
  <c r="P312" i="17"/>
  <c r="T122" i="9"/>
  <c r="T123" i="15"/>
  <c r="R122" i="12"/>
  <c r="R312" i="17"/>
  <c r="P127" i="18"/>
  <c r="P126" i="18"/>
  <c r="AU111" i="1"/>
  <c r="BK467" i="17"/>
  <c r="J467" i="17"/>
  <c r="J114" i="17"/>
  <c r="P133" i="2"/>
  <c r="P132" i="2" s="1"/>
  <c r="AU95" i="1" s="1"/>
  <c r="T467" i="17"/>
  <c r="BK122" i="19"/>
  <c r="BK121" i="19"/>
  <c r="J121" i="19" s="1"/>
  <c r="J96" i="19" s="1"/>
  <c r="BK122" i="7"/>
  <c r="J122" i="7" s="1"/>
  <c r="J96" i="7" s="1"/>
  <c r="T124" i="6"/>
  <c r="P467" i="17"/>
  <c r="R123" i="11"/>
  <c r="R410" i="17"/>
  <c r="R122" i="14"/>
  <c r="P122" i="8"/>
  <c r="AU101" i="1"/>
  <c r="T133" i="2"/>
  <c r="T132" i="2"/>
  <c r="T312" i="17"/>
  <c r="R134" i="4"/>
  <c r="R133" i="4"/>
  <c r="BK122" i="3"/>
  <c r="BK121" i="3" s="1"/>
  <c r="J121" i="3" s="1"/>
  <c r="J96" i="3" s="1"/>
  <c r="BK123" i="15"/>
  <c r="J123" i="15" s="1"/>
  <c r="J30" i="15" s="1"/>
  <c r="AG108" i="1" s="1"/>
  <c r="AN108" i="1" s="1"/>
  <c r="T122" i="7"/>
  <c r="P124" i="6"/>
  <c r="AU99" i="1"/>
  <c r="T122" i="8"/>
  <c r="P123" i="15"/>
  <c r="AU108" i="1"/>
  <c r="T410" i="17"/>
  <c r="T122" i="14"/>
  <c r="T122" i="16"/>
  <c r="T121" i="16" s="1"/>
  <c r="T123" i="11"/>
  <c r="T122" i="12"/>
  <c r="R122" i="19"/>
  <c r="R121" i="19" s="1"/>
  <c r="R123" i="13"/>
  <c r="P123" i="13"/>
  <c r="AU106" i="1" s="1"/>
  <c r="BK133" i="2"/>
  <c r="J133" i="2"/>
  <c r="J97" i="2" s="1"/>
  <c r="BK122" i="16"/>
  <c r="BK121" i="16" s="1"/>
  <c r="J121" i="16" s="1"/>
  <c r="J30" i="16" s="1"/>
  <c r="AG109" i="1" s="1"/>
  <c r="AN109" i="1" s="1"/>
  <c r="J123" i="19"/>
  <c r="J98" i="19"/>
  <c r="BK121" i="10"/>
  <c r="J121" i="10"/>
  <c r="J30" i="10" s="1"/>
  <c r="AG103" i="1" s="1"/>
  <c r="BK126" i="18"/>
  <c r="J126" i="18" s="1"/>
  <c r="J96" i="18" s="1"/>
  <c r="BK311" i="17"/>
  <c r="J311" i="17" s="1"/>
  <c r="J105" i="17" s="1"/>
  <c r="AG107" i="1"/>
  <c r="J96" i="14"/>
  <c r="AG106" i="1"/>
  <c r="J96" i="13"/>
  <c r="J96" i="6"/>
  <c r="BK132" i="2"/>
  <c r="J132" i="2" s="1"/>
  <c r="J96" i="2" s="1"/>
  <c r="F33" i="4"/>
  <c r="AZ97" i="1" s="1"/>
  <c r="BB94" i="1"/>
  <c r="W31" i="1" s="1"/>
  <c r="F33" i="5"/>
  <c r="AZ98" i="1" s="1"/>
  <c r="F33" i="8"/>
  <c r="AZ101" i="1"/>
  <c r="J33" i="10"/>
  <c r="AV103" i="1"/>
  <c r="AT103" i="1"/>
  <c r="F33" i="13"/>
  <c r="AZ106" i="1"/>
  <c r="F33" i="16"/>
  <c r="AZ109" i="1"/>
  <c r="J33" i="19"/>
  <c r="AV112" i="1"/>
  <c r="AT112" i="1" s="1"/>
  <c r="J33" i="4"/>
  <c r="AV97" i="1"/>
  <c r="AT97" i="1" s="1"/>
  <c r="BD94" i="1"/>
  <c r="W33" i="1"/>
  <c r="J33" i="3"/>
  <c r="AV96" i="1"/>
  <c r="AT96" i="1" s="1"/>
  <c r="J33" i="8"/>
  <c r="AV101" i="1" s="1"/>
  <c r="AT101" i="1" s="1"/>
  <c r="J33" i="11"/>
  <c r="AV104" i="1" s="1"/>
  <c r="AT104" i="1" s="1"/>
  <c r="J33" i="14"/>
  <c r="AV107" i="1"/>
  <c r="AT107" i="1" s="1"/>
  <c r="AN107" i="1" s="1"/>
  <c r="F33" i="18"/>
  <c r="AZ111" i="1"/>
  <c r="J33" i="2"/>
  <c r="AV95" i="1" s="1"/>
  <c r="AT95" i="1" s="1"/>
  <c r="F33" i="3"/>
  <c r="AZ96" i="1" s="1"/>
  <c r="F33" i="7"/>
  <c r="AZ100" i="1" s="1"/>
  <c r="F33" i="10"/>
  <c r="AZ103" i="1" s="1"/>
  <c r="J33" i="12"/>
  <c r="AV105" i="1"/>
  <c r="AT105" i="1" s="1"/>
  <c r="J33" i="16"/>
  <c r="AV109" i="1"/>
  <c r="AT109" i="1" s="1"/>
  <c r="F33" i="19"/>
  <c r="AZ112" i="1"/>
  <c r="F33" i="2"/>
  <c r="AZ95" i="1"/>
  <c r="J33" i="5"/>
  <c r="AV98" i="1"/>
  <c r="AT98" i="1"/>
  <c r="J30" i="8"/>
  <c r="AG101" i="1"/>
  <c r="J33" i="9"/>
  <c r="AV102" i="1" s="1"/>
  <c r="AT102" i="1" s="1"/>
  <c r="F33" i="14"/>
  <c r="AZ107" i="1"/>
  <c r="J33" i="17"/>
  <c r="AV110" i="1" s="1"/>
  <c r="AT110" i="1" s="1"/>
  <c r="J33" i="6"/>
  <c r="AV99" i="1"/>
  <c r="AT99" i="1" s="1"/>
  <c r="J30" i="9"/>
  <c r="AG102" i="1" s="1"/>
  <c r="F33" i="11"/>
  <c r="AZ104" i="1" s="1"/>
  <c r="F33" i="15"/>
  <c r="AZ108" i="1" s="1"/>
  <c r="BC94" i="1"/>
  <c r="AY94" i="1" s="1"/>
  <c r="BA94" i="1"/>
  <c r="W30" i="1"/>
  <c r="F33" i="6"/>
  <c r="AZ99" i="1"/>
  <c r="F33" i="9"/>
  <c r="AZ102" i="1" s="1"/>
  <c r="J33" i="13"/>
  <c r="AV106" i="1" s="1"/>
  <c r="AT106" i="1" s="1"/>
  <c r="AN106" i="1" s="1"/>
  <c r="F33" i="17"/>
  <c r="AZ110" i="1" s="1"/>
  <c r="J33" i="7"/>
  <c r="AV100" i="1"/>
  <c r="AT100" i="1" s="1"/>
  <c r="F33" i="12"/>
  <c r="AZ105" i="1"/>
  <c r="J33" i="15"/>
  <c r="AV108" i="1"/>
  <c r="AT108" i="1" s="1"/>
  <c r="J33" i="18"/>
  <c r="AV111" i="1"/>
  <c r="AT111" i="1" s="1"/>
  <c r="AN99" i="1" l="1"/>
  <c r="AN104" i="1"/>
  <c r="P311" i="17"/>
  <c r="P142" i="17"/>
  <c r="P141" i="17" s="1"/>
  <c r="AU110" i="1" s="1"/>
  <c r="AU94" i="1" s="1"/>
  <c r="T311" i="17"/>
  <c r="T142" i="17"/>
  <c r="T141" i="17" s="1"/>
  <c r="R311" i="17"/>
  <c r="R142" i="17" s="1"/>
  <c r="R141" i="17" s="1"/>
  <c r="BK121" i="5"/>
  <c r="J121" i="5"/>
  <c r="J96" i="5" s="1"/>
  <c r="J96" i="15"/>
  <c r="J96" i="11"/>
  <c r="J96" i="16"/>
  <c r="J122" i="19"/>
  <c r="J97" i="19"/>
  <c r="J96" i="10"/>
  <c r="J122" i="3"/>
  <c r="J97" i="3" s="1"/>
  <c r="J122" i="16"/>
  <c r="J97" i="16" s="1"/>
  <c r="BK133" i="4"/>
  <c r="J133" i="4" s="1"/>
  <c r="J96" i="4" s="1"/>
  <c r="BK142" i="17"/>
  <c r="J142" i="17"/>
  <c r="J97" i="17"/>
  <c r="J39" i="16"/>
  <c r="J39" i="15"/>
  <c r="J39" i="14"/>
  <c r="J39" i="13"/>
  <c r="J39" i="11"/>
  <c r="AN102" i="1"/>
  <c r="J39" i="10"/>
  <c r="AN101" i="1"/>
  <c r="J39" i="9"/>
  <c r="J39" i="8"/>
  <c r="J39" i="6"/>
  <c r="AN103" i="1"/>
  <c r="J30" i="18"/>
  <c r="AG111" i="1"/>
  <c r="AN111" i="1" s="1"/>
  <c r="AW94" i="1"/>
  <c r="AK30" i="1" s="1"/>
  <c r="AZ94" i="1"/>
  <c r="W29" i="1" s="1"/>
  <c r="J30" i="7"/>
  <c r="AG100" i="1" s="1"/>
  <c r="W32" i="1"/>
  <c r="J30" i="19"/>
  <c r="AG112" i="1"/>
  <c r="J30" i="2"/>
  <c r="AG95" i="1"/>
  <c r="J30" i="3"/>
  <c r="AG96" i="1"/>
  <c r="J30" i="12"/>
  <c r="AG105" i="1"/>
  <c r="AX94" i="1"/>
  <c r="J39" i="3" l="1"/>
  <c r="J39" i="7"/>
  <c r="J39" i="12"/>
  <c r="J39" i="19"/>
  <c r="J39" i="18"/>
  <c r="BK141" i="17"/>
  <c r="J141" i="17"/>
  <c r="J39" i="2"/>
  <c r="AN95" i="1"/>
  <c r="AN112" i="1"/>
  <c r="AN96" i="1"/>
  <c r="AN105" i="1"/>
  <c r="AN100" i="1"/>
  <c r="J30" i="4"/>
  <c r="AG97" i="1" s="1"/>
  <c r="AN97" i="1" s="1"/>
  <c r="J30" i="5"/>
  <c r="AG98" i="1" s="1"/>
  <c r="AN98" i="1" s="1"/>
  <c r="J30" i="17"/>
  <c r="AG110" i="1"/>
  <c r="AN110" i="1"/>
  <c r="AV94" i="1"/>
  <c r="AK29" i="1" s="1"/>
  <c r="J39" i="4" l="1"/>
  <c r="J39" i="5"/>
  <c r="J96" i="17"/>
  <c r="J39" i="17"/>
  <c r="AT94" i="1"/>
  <c r="AG94" i="1"/>
  <c r="AK26" i="1" s="1"/>
  <c r="AN94" i="1" l="1"/>
  <c r="AK35" i="1"/>
</calcChain>
</file>

<file path=xl/sharedStrings.xml><?xml version="1.0" encoding="utf-8"?>
<sst xmlns="http://schemas.openxmlformats.org/spreadsheetml/2006/main" count="23675" uniqueCount="2792">
  <si>
    <t>Export Komplet</t>
  </si>
  <si>
    <t/>
  </si>
  <si>
    <t>2.0</t>
  </si>
  <si>
    <t>ZAMOK</t>
  </si>
  <si>
    <t>False</t>
  </si>
  <si>
    <t>{3105ba52-a69a-4b29-84b2-7546e99584cd}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</si>
  <si>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</si>
  <si>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</si>
  <si>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</si>
  <si>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</si>
  <si>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</si>
  <si>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</si>
  <si>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</si>
  <si>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</si>
  <si>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5083_251015_J_R03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</si>
  <si>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</si>
  <si>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</si>
  <si>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Liberecká náplavka - Revize 03</t>
  </si>
  <si>
    <t>0,1</t>
  </si>
  <si>
    <t>KSO:</t>
  </si>
  <si>
    <t>CC-CZ:</t>
  </si>
  <si>
    <t>1</t>
  </si>
  <si>
    <t>Místo:</t>
  </si>
  <si>
    <t>Liberec</t>
  </si>
  <si>
    <t>Datum:</t>
  </si>
  <si>
    <t>15. 10. 2025</t>
  </si>
  <si>
    <t>10</t>
  </si>
  <si>
    <t>100</t>
  </si>
  <si>
    <t>Zadavatel:</t>
  </si>
  <si>
    <t>IČ:</t>
  </si>
  <si>
    <t xml:space="preserve">Statutární město Liberec </t>
  </si>
  <si>
    <t>DIČ:</t>
  </si>
  <si>
    <t>Uchazeč:</t>
  </si>
  <si>
    <t>Vyplň údaj</t>
  </si>
  <si>
    <t>Projektant:</t>
  </si>
  <si>
    <t>re: architekti studio s.r.o.</t>
  </si>
  <si>
    <t>True</t>
  </si>
  <si>
    <t>Zpracovatel:</t>
  </si>
  <si>
    <t>PROPOS Liberec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</si>
  <si>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</si>
  <si>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www.podminky.urs.cz._x000D_
_x000D_
Doplňující informace obsažené v názvech oddílů jsou nedílnou součástí cen položek, které oddíly obsahují. _x000D_
Druh kamene a velikost zdících prvků podléhá vzorkovacímu procesu a schválení AD a TDI. Platí pro všechny položky kamenných výrobků a konstrukcí._x000D_
_x000D_
Podrobný, úplný popis a parametry všech konstrukcí, prací, výrobků a materiálů určuje projektová dokumentace. Její úplná znalost je nezbytnou podmínkou pro zpracování nabídkového rozpočtu. Jednotkové ceny musí obsahovat dodávku a montáž položek, ztratné (pokud není uvedeno jinak). Jednotkové ceny musí zahrnovat kompletní provedení položek, související přípravné práce, detaily, doplňky, dilatace, kotvení, těsnění k okolním konstrukcím s příp.požární odolností, povrchové úpravy pokud není uvedeno výslovně jinak, pomocné lešení a podpěrné konstrukce, příp. jiné dodávky a práce nutné k bezvadnému provedení díla, úklid po ukončení činnosti, ochranu dokončených konstrukcí před poškozením, likvidaci obalů atd. _x000D_
Celková nabídková cena musí zohledňovat klimatické vlivy a vlivy počasí (sníh, mráz, déšť apod.). Tyto vlivy mohou být oceněny např. v příslušné položce Vedlejších rozpočtových nákladů.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</si>
  <si>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</si>
  <si>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</si>
  <si>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</si>
  <si>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</si>
  <si>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</si>
  <si>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</si>
  <si>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</si>
  <si>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</si>
  <si>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</si>
  <si>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</si>
  <si>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</si>
  <si>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</si>
  <si>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</si>
  <si>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</si>
  <si>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</si>
  <si>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</si>
  <si>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</si>
  <si>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</si>
  <si>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</si>
  <si>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</si>
  <si>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</si>
  <si>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</si>
  <si>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</si>
  <si>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</si>
  <si>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</si>
  <si>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</si>
  <si>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</si>
  <si>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</si>
  <si>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</si>
  <si>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</si>
  <si>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</si>
  <si>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</si>
  <si>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</si>
  <si>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</si>
  <si>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</si>
  <si>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</si>
  <si>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</si>
  <si>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</si>
  <si>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</si>
  <si>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</si>
  <si>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</si>
  <si>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</si>
  <si>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</si>
  <si>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</si>
  <si>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</si>
  <si>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</si>
  <si>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Komunikace a zpevněné plochy - pravý břeh</t>
  </si>
  <si>
    <t>ING</t>
  </si>
  <si>
    <t>{887a1054-0e60-4aa1-a63b-279859949674}</t>
  </si>
  <si>
    <t>822 2</t>
  </si>
  <si>
    <t>2</t>
  </si>
  <si>
    <t>SO 101s</t>
  </si>
  <si>
    <t>Sanace zemní pláně a aktivní zóny</t>
  </si>
  <si>
    <t>{721fc0ea-c99a-4afe-b737-5b0f41bdc49f}</t>
  </si>
  <si>
    <t>SO 102</t>
  </si>
  <si>
    <t>Komunikace a zpevněné plochy - levý břeh</t>
  </si>
  <si>
    <t>{93c265ef-5ba9-4c15-9b0f-894b7da126c5}</t>
  </si>
  <si>
    <t>SO 102s</t>
  </si>
  <si>
    <t>{039364ab-8e74-4c00-ab22-daf8335a40bc}</t>
  </si>
  <si>
    <t>SO 201</t>
  </si>
  <si>
    <t>Lávka</t>
  </si>
  <si>
    <t>STA</t>
  </si>
  <si>
    <t>{b0f94337-fbd3-4f0b-8bbf-9bbef61be201}</t>
  </si>
  <si>
    <t>SO 202</t>
  </si>
  <si>
    <t>Úprava pravobřežní nábřežní zdi</t>
  </si>
  <si>
    <t>{0401521d-978b-436e-8d1d-f3785588c2e1}</t>
  </si>
  <si>
    <t>SO 203</t>
  </si>
  <si>
    <t>Úprava levobřežní nábřežní zdi</t>
  </si>
  <si>
    <t>{0411226f-f6c4-420d-9b44-cb52898049da}</t>
  </si>
  <si>
    <t>SO 204</t>
  </si>
  <si>
    <t>Levobřežní vyrovnávací zeď a schodiště</t>
  </si>
  <si>
    <t>{941b7a96-8473-466d-a320-68ac762e96a9}</t>
  </si>
  <si>
    <t>SO 205</t>
  </si>
  <si>
    <t>Pobytové schody</t>
  </si>
  <si>
    <t>{565d7471-ed22-4a21-a04d-fa228ec3f664}</t>
  </si>
  <si>
    <t>SO 206</t>
  </si>
  <si>
    <t>Objekty ochranných a opěrných zdí</t>
  </si>
  <si>
    <t>{e1965b49-730e-4c28-b9a5-0cd24a74ec37}</t>
  </si>
  <si>
    <t>SO 402</t>
  </si>
  <si>
    <t>NN přípojka pro závlahu</t>
  </si>
  <si>
    <t>{9223b008-e311-43dc-870e-f7982588b6dd}</t>
  </si>
  <si>
    <t>SO 403</t>
  </si>
  <si>
    <t>NN přípojka pro zastávku DPMLJ</t>
  </si>
  <si>
    <t>{99463815-fc04-4007-8381-ab99d6efbb47}</t>
  </si>
  <si>
    <t>SO 421</t>
  </si>
  <si>
    <t>SO421  Veřejné osvětlení – levý břeh</t>
  </si>
  <si>
    <t>{3f799fe6-52dc-4dc7-a3a9-27d43ee6fc94}</t>
  </si>
  <si>
    <t>SO 422</t>
  </si>
  <si>
    <t>Veřejné osvětlení – pravý břeh</t>
  </si>
  <si>
    <t>{05c2e6e5-f99d-4d71-9098-183a76443ce8}</t>
  </si>
  <si>
    <t>SO 701</t>
  </si>
  <si>
    <t>Drobná architektura - mobiliář</t>
  </si>
  <si>
    <t>{a401509e-b8e8-4771-8f83-5dd0fcf31061}</t>
  </si>
  <si>
    <t>823 29 81</t>
  </si>
  <si>
    <t>SO 800</t>
  </si>
  <si>
    <t>Vegetační úpravy</t>
  </si>
  <si>
    <t>{7733905f-4c2d-4d36-9d64-8504914435fd}</t>
  </si>
  <si>
    <t>SO 810</t>
  </si>
  <si>
    <t>Závlahový systém</t>
  </si>
  <si>
    <t>{c4849a19-9817-459d-900b-295e93700874}</t>
  </si>
  <si>
    <t>VRN</t>
  </si>
  <si>
    <t>Vedlejší rozpočtové náklady</t>
  </si>
  <si>
    <t>{2fa920bd-c57f-441a-834c-a9c9c2e000cc}</t>
  </si>
  <si>
    <t>KRYCÍ LIST SOUPISU PRACÍ</t>
  </si>
  <si>
    <t>Objekt:</t>
  </si>
  <si>
    <t>SO 101 - Komunikace a zpevněné plochy - pravý břeh</t>
  </si>
  <si>
    <t>2112</t>
  </si>
  <si>
    <t xml:space="preserve"> </t>
  </si>
  <si>
    <t>Projekce dopravní Filip, s.r.o.</t>
  </si>
  <si>
    <t>V blízkosti stávajích stromů budou práce probíhat v souladu s částí SO 800 projektové dokumentace.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</si>
  <si>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</si>
  <si>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</si>
  <si>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</si>
  <si>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</si>
  <si>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</si>
  <si>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</si>
  <si>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</si>
  <si>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</si>
  <si>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</si>
  <si>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</si>
  <si>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</si>
  <si>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práce, bourání</t>
  </si>
  <si>
    <t xml:space="preserve">      96 - Bourání konstrukcí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</si>
  <si>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</si>
  <si>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</si>
  <si>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</si>
  <si>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</si>
  <si>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767 - Konstrukce zámečnické</t>
  </si>
  <si>
    <t>VRN - Vedlejší rozpočtové náklady</t>
  </si>
  <si>
    <t xml:space="preserve">    VRN1 - Průzkumné, geodetické a projektové práce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</si>
  <si>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</si>
  <si>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</si>
  <si>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</si>
  <si>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</si>
  <si>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</si>
  <si>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</si>
  <si>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</si>
  <si>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</si>
  <si>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</si>
  <si>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</si>
  <si>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</si>
  <si>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</si>
  <si>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</si>
  <si>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</si>
  <si>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</si>
  <si>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</si>
  <si>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</si>
  <si>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</si>
  <si>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</si>
  <si>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122251104</t>
  </si>
  <si>
    <t>Odkopávky a prokopávky nezapažené strojně v hornině třídy těžitelnosti I skupiny 3 přes 100 do 500 m3</t>
  </si>
  <si>
    <t>m3</t>
  </si>
  <si>
    <t>CS ÚRS 2025 02</t>
  </si>
  <si>
    <t>4</t>
  </si>
  <si>
    <t>54335181</t>
  </si>
  <si>
    <t>VV</t>
  </si>
  <si>
    <t>281,37</t>
  </si>
  <si>
    <t>Součet</t>
  </si>
  <si>
    <t>131111332</t>
  </si>
  <si>
    <t>Vrtání jamek ručním motorovým vrtákem průměru přes 100 do 200 mm</t>
  </si>
  <si>
    <t>m</t>
  </si>
  <si>
    <t>-613124799</t>
  </si>
  <si>
    <t>"jamky pro kotvení ocel. obruby"</t>
  </si>
  <si>
    <t>(42,5/6*4)*0,5</t>
  </si>
  <si>
    <t>3</t>
  </si>
  <si>
    <t>132251101</t>
  </si>
  <si>
    <t>Hloubení nezapažených rýh šířky do 800 mm strojně s urovnáním dna do předepsaného profilu a spádu v hornině třídy těžitelnosti I skupiny 3 do 20 m3</t>
  </si>
  <si>
    <t>-5746408</t>
  </si>
  <si>
    <t>16*0,5*0,3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</si>
  <si>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</si>
  <si>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</si>
  <si>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-381240972</t>
  </si>
  <si>
    <t>zemina v rámci stavby</t>
  </si>
  <si>
    <t>0,713</t>
  </si>
  <si>
    <t>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</si>
  <si>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</si>
  <si>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</si>
  <si>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-465497707</t>
  </si>
  <si>
    <t>P</t>
  </si>
  <si>
    <t>Poznámka k položce:_x000D_
vzdálenost odvozu je pouze orientační, určí uchazeč</t>
  </si>
  <si>
    <t>281,37+2,4+(14,167*PI*0,0625*0,0625)</t>
  </si>
  <si>
    <t>-(0,713)</t>
  </si>
  <si>
    <t>6</t>
  </si>
  <si>
    <t>167151101</t>
  </si>
  <si>
    <t>Nakládání, skládání a překládání neulehlého výkopku nebo sypaniny strojně nakládání, množství do 100 m3, z horniny třídy těžitelnosti I, skupiny 1 až 3</t>
  </si>
  <si>
    <t>-835930814</t>
  </si>
  <si>
    <t>7</t>
  </si>
  <si>
    <t>171201231</t>
  </si>
  <si>
    <t>Poplatek za uložení stavebního odpadu na recyklační skládce (skládkovné) zeminy a kamení zatříděného do Katalogu odpadů pod kódem 17 05 04</t>
  </si>
  <si>
    <t>t</t>
  </si>
  <si>
    <t>854543525</t>
  </si>
  <si>
    <t>283,231</t>
  </si>
  <si>
    <t>283,231*1,8 "Přepočtené koeficientem množství</t>
  </si>
  <si>
    <t>8</t>
  </si>
  <si>
    <t>174151101</t>
  </si>
  <si>
    <t>Zásyp sypaninou z jakékoliv horniny strojně s uložením výkopku ve vrstvách se zhutněním jam, šachet, rýh nebo kolem objektů v těchto vykopávkách</t>
  </si>
  <si>
    <t>1262982570</t>
  </si>
  <si>
    <t>"zásyp odstraněných UV zeminou" 0,713</t>
  </si>
  <si>
    <t>9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</si>
  <si>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</si>
  <si>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</si>
  <si>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936005885</t>
  </si>
  <si>
    <t>(16)*0,5*0,3-(PI*0,055*0,055*(16))</t>
  </si>
  <si>
    <t>M</t>
  </si>
  <si>
    <t>58331200</t>
  </si>
  <si>
    <t>štěrkopísek netříděný</t>
  </si>
  <si>
    <t>2122750528</t>
  </si>
  <si>
    <t>2,248</t>
  </si>
  <si>
    <t>2,248*2 "Přepočtené koeficientem množství</t>
  </si>
  <si>
    <t>11</t>
  </si>
  <si>
    <t>181951112</t>
  </si>
  <si>
    <t>Úprava pláně vyrovnáním výškových rozdílů strojně v hornině třídy těžitelnosti I, skupiny 1 až 3 se zhutněním</t>
  </si>
  <si>
    <t>m2</t>
  </si>
  <si>
    <t>-2115354315</t>
  </si>
  <si>
    <t>512+746+367+28</t>
  </si>
  <si>
    <t>Zakládání</t>
  </si>
  <si>
    <t>275313611</t>
  </si>
  <si>
    <t>Základy z betonu prostého patky a bloky z betonu kamenem neprokládaného tř. C 16/20</t>
  </si>
  <si>
    <t>1049713945</t>
  </si>
  <si>
    <t>14,17*(PI*0,0625*0,0625)</t>
  </si>
  <si>
    <t>13</t>
  </si>
  <si>
    <t>275352111</t>
  </si>
  <si>
    <t>Bednění základů patek ztracené (neodbedněné)</t>
  </si>
  <si>
    <t>-542431918</t>
  </si>
  <si>
    <t>Poznámka k položce:_x000D_
KG trubka DN125 délky 500 mm</t>
  </si>
  <si>
    <t>(PI*0,125*0,5)*(42,5/6*4)</t>
  </si>
  <si>
    <t>14</t>
  </si>
  <si>
    <t>28611117</t>
  </si>
  <si>
    <t>trubka kanalizační PVC DN 125x500mm SN4</t>
  </si>
  <si>
    <t>1691538207</t>
  </si>
  <si>
    <t>Vodorovné konstrukce</t>
  </si>
  <si>
    <t>15</t>
  </si>
  <si>
    <t>451457777</t>
  </si>
  <si>
    <t>Podklad nebo lože pod dlažbu (přídlažbu) v ploše vodorovné nebo ve sklonu do 1:5, tloušťky od 30 do 50 mm z cementové malty</t>
  </si>
  <si>
    <t>1494498285</t>
  </si>
  <si>
    <t>Poznámka k položce:_x000D_
C12/15</t>
  </si>
  <si>
    <t>2,2+9,2</t>
  </si>
  <si>
    <t>16</t>
  </si>
  <si>
    <t>451573111</t>
  </si>
  <si>
    <t>Lože pod potrubí, stoky a drobné objekty v otevřeném výkopu z písku a štěrkopísku do 63 mm</t>
  </si>
  <si>
    <t>-227158537</t>
  </si>
  <si>
    <t>(16)*0,5*0,1</t>
  </si>
  <si>
    <t>Komunikace</t>
  </si>
  <si>
    <t>17</t>
  </si>
  <si>
    <t>564811011</t>
  </si>
  <si>
    <t>Podklad ze štěrkodrti ŠD s rozprostřením a zhutněním plochy jednotlivě do 100 m2, po zhutnění tl. 50 mm</t>
  </si>
  <si>
    <t>227859024</t>
  </si>
  <si>
    <t>"chodník - předláždění" 28</t>
  </si>
  <si>
    <t>18</t>
  </si>
  <si>
    <t>564861112</t>
  </si>
  <si>
    <t>Podklad ze štěrkodrti ŠD s rozprostřením a zhutněním plochy přes 100 m2, po zhutnění tl. 210 mm</t>
  </si>
  <si>
    <t>475549611</t>
  </si>
  <si>
    <t>"chodník u DK" 367</t>
  </si>
  <si>
    <t>19</t>
  </si>
  <si>
    <t>564861113</t>
  </si>
  <si>
    <t>Podklad ze štěrkodrti ŠD s rozprostřením a zhutněním plochy přes 100 m2, po zhutnění tl. 220 mm</t>
  </si>
  <si>
    <t>1380049617</t>
  </si>
  <si>
    <t>"chodník" 746</t>
  </si>
  <si>
    <t>20</t>
  </si>
  <si>
    <t>564871112</t>
  </si>
  <si>
    <t>Podklad ze štěrkodrti ŠD s rozprostřením a zhutněním plochy přes 100 m2, po zhutnění tl. 260 mm</t>
  </si>
  <si>
    <t>1141052933</t>
  </si>
  <si>
    <t>"Parkovací stání - žul. dl." 512</t>
  </si>
  <si>
    <t>564952115</t>
  </si>
  <si>
    <t>Podklad z mechanicky zpevněného kameniva MZK (minerální beton) s rozprostřením a s hutněním, po zhutnění tl. 190 mm</t>
  </si>
  <si>
    <t>-1883275408</t>
  </si>
  <si>
    <t>"chodník" 720</t>
  </si>
  <si>
    <t>22</t>
  </si>
  <si>
    <t>591211111</t>
  </si>
  <si>
    <t>Kladení dlažby z kostek s provedením lože do tl. 50 mm, s vyplněním spár, s dvojím beraněním a se smetením přebytečného materiálu na krajnici drobných z kamene, do lože z kameniva těženého</t>
  </si>
  <si>
    <t>1635944194</t>
  </si>
  <si>
    <t>- řádková vazba</t>
  </si>
  <si>
    <t>- zasypání spár zatravňovací směsí bude součástí sadových úprav</t>
  </si>
  <si>
    <t>Mezisoučet</t>
  </si>
  <si>
    <t>"Chodník - žul. dl."  2,4</t>
  </si>
  <si>
    <t xml:space="preserve">- řádková vazba </t>
  </si>
  <si>
    <t>23</t>
  </si>
  <si>
    <t>58381007.ŽU.ID</t>
  </si>
  <si>
    <t>kostka štípaná dlažební žula drobná 8/10</t>
  </si>
  <si>
    <t>-2081989515</t>
  </si>
  <si>
    <t>Poznámka k položce:_x000D_
Bílo-šedá žula barevně identická s navazující zpevněnou plochou předchozí stavební akce Libereckého kraje._x000D_
Všechny položky kamenných výrobků a konstrukcí podléhají vzorkovacímu procesu a schválení AD a TDI.</t>
  </si>
  <si>
    <t>512*1,01 "Přepočtené koeficientem množství</t>
  </si>
  <si>
    <t>24</t>
  </si>
  <si>
    <t>58381014.ŽU.ID</t>
  </si>
  <si>
    <t>kostka řezanoštípaná dlažební žula 10x10x8cm</t>
  </si>
  <si>
    <t>397026712</t>
  </si>
  <si>
    <t>Poznámka k položce:_x000D_
Bílo-šedá žula barevně identická s navazující zpevněnou plochou předchozí stavební akce Libereckého kraje. Podléhá vzorkovacímu procesu a schválení AD a TDI.</t>
  </si>
  <si>
    <t>2,4*1,03 "Přepočtené koeficientem množství</t>
  </si>
  <si>
    <t>25</t>
  </si>
  <si>
    <t>591441111</t>
  </si>
  <si>
    <t>Kladení dlažby z mozaiky komunikací pro pěší s vyplněním spár, s dvojím beraněním a se smetením přebytečného materiálu na vzdálenost do 3 m jednobarevné, s ložem tl. do 40 mm z cementové malty</t>
  </si>
  <si>
    <t>181804610</t>
  </si>
  <si>
    <t>Poznámka k položce:_x000D_
malta odpovídající M25 XF4</t>
  </si>
  <si>
    <t>"stávající mozaika" 185,01</t>
  </si>
  <si>
    <t>"nová mozaika" 30</t>
  </si>
  <si>
    <t>26</t>
  </si>
  <si>
    <t>583810RP</t>
  </si>
  <si>
    <t>kostka dlažební mozaika řezaná "vápenec" 4/6</t>
  </si>
  <si>
    <t>690548153</t>
  </si>
  <si>
    <t>30</t>
  </si>
  <si>
    <t>30*1,03 "Přepočtené koeficientem množství</t>
  </si>
  <si>
    <t>27</t>
  </si>
  <si>
    <t>596211210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</si>
  <si>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</t>
  </si>
  <si>
    <t>1129227905</t>
  </si>
  <si>
    <t>"Chodníky, stávající dl." 16</t>
  </si>
  <si>
    <t>"Chodníky, nová dl." 21</t>
  </si>
  <si>
    <t>28</t>
  </si>
  <si>
    <t>59245020</t>
  </si>
  <si>
    <t>dlažba skladebná betonová 200x100mm tl 80mm přírodní</t>
  </si>
  <si>
    <t>899944947</t>
  </si>
  <si>
    <t>21*1,03 "Přepočtené koeficientem množství</t>
  </si>
  <si>
    <t>29</t>
  </si>
  <si>
    <t>596811311</t>
  </si>
  <si>
    <t>Kladení velkoformátové dlažby pozemních komunikací a komunikací pro pěší s ložem z kameniva tl. 40 mm, s vyplněním spár, s hutněním, vibrováním a se smetením přebytečného materiálu tl. do 100 mm, velikosti dlaždic do 0,5 m2, pro plochy do 300 m2</t>
  </si>
  <si>
    <t>655667989</t>
  </si>
  <si>
    <t>8,6+136</t>
  </si>
  <si>
    <t>dlažba_03.2</t>
  </si>
  <si>
    <t xml:space="preserve">deska dlažební, povrch tryskaný, tl 100mm velkoformátová, Šluknovský syenit, "3 formáty kamenů"_x000D_
- zastoupeny rovnoměrně_x000D_
I. 244/300/100 mm - 1/3_x000D_
II. 244/400/100 mm - 1/3_x000D_
III. 244/490/100 mm - 1/3_x000D_
</t>
  </si>
  <si>
    <t>139099238</t>
  </si>
  <si>
    <t>"Chodník" 8,6</t>
  </si>
  <si>
    <t>8,6*1,03 "Přepočtené koeficientem množství</t>
  </si>
  <si>
    <t>31</t>
  </si>
  <si>
    <t>dlažba_01.1.ŽU.ID</t>
  </si>
  <si>
    <t xml:space="preserve">deska dlažební, povrch tryskaný, tl 100mm formátovaná, žula, "3 formáty kamenů" zastoupeny rovnoměrně_x000D_
I. 144/190/100 mm - 1/3_x000D_
II. 144/240/100 mm - 1/3_x000D_
III. 144/280/100 mm - 1/3_x000D_
</t>
  </si>
  <si>
    <t>418197333</t>
  </si>
  <si>
    <t>136</t>
  </si>
  <si>
    <t>136*1,02 "Přepočtené koeficientem množství</t>
  </si>
  <si>
    <t>32</t>
  </si>
  <si>
    <t>596811312</t>
  </si>
  <si>
    <t>Kladení velkoformátové dlažby pozemních komunikací a komunikací pro pěší s ložem z kameniva tl. 40 mm, s vyplněním spár, s hutněním, vibrováním a se smetením přebytečného materiálu tl. do 100 mm, velikosti dlaždic do 0,5 m2, pro plochy přes 300 m2</t>
  </si>
  <si>
    <t>2074570572</t>
  </si>
  <si>
    <t>Poznámka k položce:_x000D_
- lože štěrk 4/8</t>
  </si>
  <si>
    <t>"Chodník" 597</t>
  </si>
  <si>
    <t>33</t>
  </si>
  <si>
    <t>dlažba_03.1.ŽU.ID</t>
  </si>
  <si>
    <t xml:space="preserve">deska dlažební, povrch tryskaný, tl 100mm velkoformátová, žula, "3 formáty kamenů"_x000D_
- zastoupeny rovnoměrně_x000D_
I. 244/300/100 mm - 1/3_x000D_
II. 244/400/100 mm - 1/3_x000D_
III. 244/490/100 mm - 1/3_x000D_
</t>
  </si>
  <si>
    <t>-93179701</t>
  </si>
  <si>
    <t>597*1,01 "Přepočtené koeficientem množství</t>
  </si>
  <si>
    <t>34</t>
  </si>
  <si>
    <t>596811911</t>
  </si>
  <si>
    <t>Kladení velkoformátové dlažby Příplatek k cenám za dlažbu z prvků různých tvarů</t>
  </si>
  <si>
    <t>1381984667</t>
  </si>
  <si>
    <t>597+136+8,6</t>
  </si>
  <si>
    <t>35</t>
  </si>
  <si>
    <t>596841220</t>
  </si>
  <si>
    <t>Kladení dlažby z betonových nebo kameninových dlaždic komunikací pro pěší s vyplněním spár a se smetením přebytečného materiálu na vzdálenost do 3 m s ložem z cementové malty tl. do 30 mm velikosti dlaždic přes 0,09 m2 do 0,25 m2, pro plochy do 50 m2</t>
  </si>
  <si>
    <t>-1374571612</t>
  </si>
  <si>
    <t>malta odpovídající M25 XF4</t>
  </si>
  <si>
    <t>"stávající" 100,1</t>
  </si>
  <si>
    <t>"nová" 51,9</t>
  </si>
  <si>
    <t>lože beton C12/15</t>
  </si>
  <si>
    <t>"dlažba pro nevidomé - U.V.L" 2,2</t>
  </si>
  <si>
    <t>"hladké desky - lem, spárování M25 XF4" 9,2</t>
  </si>
  <si>
    <t>36</t>
  </si>
  <si>
    <t>dlažba_01.2.ŽU.ID</t>
  </si>
  <si>
    <t xml:space="preserve">deska dlažební, povrch tryskaný, tl 60mm formátovaná, žula, 350/250-500/60 mm_x000D_
_x000D_
</t>
  </si>
  <si>
    <t>1903404666</t>
  </si>
  <si>
    <t>51,9</t>
  </si>
  <si>
    <t>51,9*1,03 "Přepočtené koeficientem množství</t>
  </si>
  <si>
    <t>37</t>
  </si>
  <si>
    <t>583_deska_01.ŽUID</t>
  </si>
  <si>
    <t>deska přídlažbová dlažební žula 250x490 tl 100 mm, žula, "povrch řezaný a tryskaný"</t>
  </si>
  <si>
    <t>-825489428</t>
  </si>
  <si>
    <t>"lemování hmatové dlaby, vizuální oddělení různých ploch" 9,2</t>
  </si>
  <si>
    <t>9,2*1,03 "Přepočtené koeficientem množství</t>
  </si>
  <si>
    <t>38</t>
  </si>
  <si>
    <t>583_deska_02.ŽUID</t>
  </si>
  <si>
    <t>deska "umělá vodící linie" dlažební žula 397x600 tl 100 mm, žula, "povrch řezaný a tryskaný"</t>
  </si>
  <si>
    <t>1237314058</t>
  </si>
  <si>
    <t>Poznámka k položce:_x000D_
Bílo-šedá žula barevně identická s prvky pro umělé vodící linie v navazující zpevněné ploše předchozí stavební akce Libereckého kraje. Podléhá vzorkovacímu procesu a schválení AD a TDI.</t>
  </si>
  <si>
    <t>"umělá vodící linie" 2,2</t>
  </si>
  <si>
    <t>2,2*1,03 "Přepočtené koeficientem množství</t>
  </si>
  <si>
    <t>Trubní vedení</t>
  </si>
  <si>
    <t>39</t>
  </si>
  <si>
    <t>871263121</t>
  </si>
  <si>
    <t>Montáž kanalizačního potrubí z tvrdého PVC-U hladkého plnostěnného tuhost SN 8 DN 110</t>
  </si>
  <si>
    <t>-494551262</t>
  </si>
  <si>
    <t>40</t>
  </si>
  <si>
    <t>28611118</t>
  </si>
  <si>
    <t>trubka kanalizační PVC-U plnostěnná jednovrstvá DN 110x1000mm SN8</t>
  </si>
  <si>
    <t>-1979973748</t>
  </si>
  <si>
    <t>16*1,03 "Přepočtené koeficientem množství</t>
  </si>
  <si>
    <t>41</t>
  </si>
  <si>
    <t>890411851</t>
  </si>
  <si>
    <t>Bourání šachet a jímek strojně velikosti obestavěného prostoru do 1,5 m3 z prefabrikovaných skruží</t>
  </si>
  <si>
    <t>1746145977</t>
  </si>
  <si>
    <t>"UV" 3*(PI*0,275*0,275*1)</t>
  </si>
  <si>
    <t>42</t>
  </si>
  <si>
    <t>899132111</t>
  </si>
  <si>
    <t>Výměna (výšková úprava) poklopu kanalizačního s rámem samonivelačním s ošetřením podkladních vrstev hloubky do 25 cm</t>
  </si>
  <si>
    <t>kus</t>
  </si>
  <si>
    <t>751007537</t>
  </si>
  <si>
    <t>"výšková úprava, poklop stávající" 2</t>
  </si>
  <si>
    <t>"výměna poklopu" 4</t>
  </si>
  <si>
    <t>43</t>
  </si>
  <si>
    <t>55241030</t>
  </si>
  <si>
    <t>poklop šachtový litinový kruhový DN 600 bez ventilace tř D400 pro intenzivní provoz</t>
  </si>
  <si>
    <t>-1233115886</t>
  </si>
  <si>
    <t>Poznámka k položce:_x000D_
DLE POŽADAVKU SČVK</t>
  </si>
  <si>
    <t>44</t>
  </si>
  <si>
    <t>59224010</t>
  </si>
  <si>
    <t>prstenec šachtový vyrovnávací betonový 625x100x40mm</t>
  </si>
  <si>
    <t>-1296368865</t>
  </si>
  <si>
    <t>Poznámka k položce:_x000D_
přesný typ prstenců bude určen při realizaci</t>
  </si>
  <si>
    <t>45</t>
  </si>
  <si>
    <t>899132212</t>
  </si>
  <si>
    <t>Výměna (výšková úprava) poklopu vodovodního samonivelačního nebo pevného šoupátkového</t>
  </si>
  <si>
    <t>1971390253</t>
  </si>
  <si>
    <t>Poznámka k položce:_x000D_
výšková úprava, poklop stávající</t>
  </si>
  <si>
    <t>46</t>
  </si>
  <si>
    <t>899203211</t>
  </si>
  <si>
    <t>Demontáž mříží litinových včetně rámů, hmotnosti jednotlivě přes 100 do 150 Kg</t>
  </si>
  <si>
    <t>956356030</t>
  </si>
  <si>
    <t>47</t>
  </si>
  <si>
    <t>kanalizace_02</t>
  </si>
  <si>
    <t>Zaslepení stávající kanalizace</t>
  </si>
  <si>
    <t>2141598646</t>
  </si>
  <si>
    <t>"přípojka DN150" 3</t>
  </si>
  <si>
    <t>Ostatní konstrukce a práce, bourání</t>
  </si>
  <si>
    <t>48</t>
  </si>
  <si>
    <t>914111111</t>
  </si>
  <si>
    <t>Montáž svislé dopravní značky základní velikosti do 1 m2 objímkami na sloupky nebo konzoly</t>
  </si>
  <si>
    <t>756976460</t>
  </si>
  <si>
    <t>"nové" 1+1+1</t>
  </si>
  <si>
    <t>"stávající" 2</t>
  </si>
  <si>
    <t>49</t>
  </si>
  <si>
    <t>40445620</t>
  </si>
  <si>
    <t>zákazové, příkazové dopravní značky B1-B34, C1-15 700mm</t>
  </si>
  <si>
    <t>2068465273</t>
  </si>
  <si>
    <t>"B11" 1</t>
  </si>
  <si>
    <t>50</t>
  </si>
  <si>
    <t>40445647</t>
  </si>
  <si>
    <t>dodatkové tabulky E1, E2a,b , E6, E9, E10 E12c, E17 500x500mm</t>
  </si>
  <si>
    <t>1268358159</t>
  </si>
  <si>
    <t>"E13, txt: Mimo dopravní obsluhu objektu CHKO" 1</t>
  </si>
  <si>
    <t>51</t>
  </si>
  <si>
    <t>40445621</t>
  </si>
  <si>
    <t>informativní značky provozní IP1-IP3, IP4b-IP7, IP10a, b 500x500mm</t>
  </si>
  <si>
    <t>-145986937</t>
  </si>
  <si>
    <t>"IP10a" 1</t>
  </si>
  <si>
    <t>52</t>
  </si>
  <si>
    <t>914511112</t>
  </si>
  <si>
    <t>Montáž sloupku dopravních značek délky do 3,5 m do hliníkové patky pro sloupek D 60 mm</t>
  </si>
  <si>
    <t>1772877986</t>
  </si>
  <si>
    <t>53</t>
  </si>
  <si>
    <t>40445225</t>
  </si>
  <si>
    <t>sloupek pro dopravní značku Zn D 60mm v 3,5m</t>
  </si>
  <si>
    <t>1217123338</t>
  </si>
  <si>
    <t>54</t>
  </si>
  <si>
    <t>916111123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</si>
  <si>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</si>
  <si>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564589294</t>
  </si>
  <si>
    <t>Poznámka k položce:_x000D_
lože a spárování M25 XF4</t>
  </si>
  <si>
    <t>"dvouřádka, řezano-štípané kostky" 153,32*2</t>
  </si>
  <si>
    <t>"řádka, řezano-štípané kostky" 11,5</t>
  </si>
  <si>
    <t>55</t>
  </si>
  <si>
    <t>890856476</t>
  </si>
  <si>
    <t>"dvouřádka, řezano-štípané kostky" (153,32*2)*0,1</t>
  </si>
  <si>
    <t>"řádka, řezano-štípané kostky" 11,5*0,1</t>
  </si>
  <si>
    <t>31,814*1,02 "Přepočtené koeficientem množství</t>
  </si>
  <si>
    <t>56</t>
  </si>
  <si>
    <t>9163700RP</t>
  </si>
  <si>
    <t>Osazení skrytého obrubníku ocelového do betonového základu včetně začištění</t>
  </si>
  <si>
    <t>-1305037044</t>
  </si>
  <si>
    <t>Poznámka k položce:_x000D_
- bez zhotovení základu, samostatná položka-_x000D_
- materiál (obrubník),viz. zámečnické výrobky</t>
  </si>
  <si>
    <t>42,5</t>
  </si>
  <si>
    <t>57</t>
  </si>
  <si>
    <t>935923218</t>
  </si>
  <si>
    <t>Osazení odvodňovacího žlabu s krycím roštem vpusti pro žlab šířky přes 200 mm</t>
  </si>
  <si>
    <t>-1610788719</t>
  </si>
  <si>
    <t>58</t>
  </si>
  <si>
    <t>562_žlab_PB.0.3</t>
  </si>
  <si>
    <t xml:space="preserve">žlabová vpust z betonu vyztuženého vlákny, zátěž E600, světlá š. 150mm, délka 500 mm, PZ koš, rám z PZ oceli, aretační systém krytů bez šroubů, ochrana proti podélnému pohybu krytu_x000D_
- D/Š/V 500x210x600 mm_x000D_
 </t>
  </si>
  <si>
    <t>2073945648</t>
  </si>
  <si>
    <t>59</t>
  </si>
  <si>
    <t>562_žlab_PB.0.3.1</t>
  </si>
  <si>
    <t xml:space="preserve">kryt  litinový pororošt, černý, šířka 206 mm, C250, délka 500 mm_x000D_
- vtokové otvory 15x25 mm_x000D_
- vtokový průřez 622 cm2/m_x000D_
</t>
  </si>
  <si>
    <t>-243406717</t>
  </si>
  <si>
    <t>60</t>
  </si>
  <si>
    <t>935932415</t>
  </si>
  <si>
    <t>Odvodňovací plastový žlab pro třídu zatížení D 400 vnitřní šířky 100 mm s krycím roštem můstkovým z litiny</t>
  </si>
  <si>
    <t>-2067325255</t>
  </si>
  <si>
    <t>Poznámka k položce:_x000D_
žlab: světl. šířka/výška 100/160 mm - 38,5 m_x000D_
vpust 149/489/505 - 3 kusy_x000D_
kryt: litina pororošt D400 "oka 15x25mm" vtokový průřez 440 cm2/m</t>
  </si>
  <si>
    <t>38,5+3*0,5</t>
  </si>
  <si>
    <t>61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</si>
  <si>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</si>
  <si>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 jakéhokoliv lože a s jakoukoliv výplní spár silničních</t>
  </si>
  <si>
    <t>1599184826</t>
  </si>
  <si>
    <t>"OP" 195</t>
  </si>
  <si>
    <t>"krajník" 75</t>
  </si>
  <si>
    <t>62</t>
  </si>
  <si>
    <t>979054441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</si>
  <si>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</si>
  <si>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1656002950</t>
  </si>
  <si>
    <t>200,2*0,5</t>
  </si>
  <si>
    <t>63</t>
  </si>
  <si>
    <t>979054451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</si>
  <si>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</si>
  <si>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596296902</t>
  </si>
  <si>
    <t>64</t>
  </si>
  <si>
    <t>979071111</t>
  </si>
  <si>
    <t>Očištění vybouraných dlažebních kostek od spojovacího materiálu, s uložením očištěných kostek na skládku, s odklizením odpadových hmot na hromady a s odklizením vybouraných kostek na vzdálenost do 3 m velkých, s původním vyplněním spár kamenivem těženým</t>
  </si>
  <si>
    <t>2131975966</t>
  </si>
  <si>
    <t>65</t>
  </si>
  <si>
    <t>979071112</t>
  </si>
  <si>
    <t>Očištění vybouraných dlažebních kostek od spojovacího materiálu, s uložením očištěných kostek na skládku, s odklizením odpadových hmot na hromady a s odklizením vybouraných kostek na vzdálenost do 3 m velkých, s původním vyplněním spár živicí nebo cemento</t>
  </si>
  <si>
    <t>-2080182988</t>
  </si>
  <si>
    <t>125,9</t>
  </si>
  <si>
    <t>66</t>
  </si>
  <si>
    <t>979071121</t>
  </si>
  <si>
    <t>Očištění vybouraných dlažebních kostek od spojovacího materiálu, s uložením očištěných kostek na skládku, s odklizením odpadových hmot na hromady a s odklizením vybouraných kostek na vzdálenost do 3 m drobných, s původním vyplněním spár kamenivem těženým</t>
  </si>
  <si>
    <t>-765909784</t>
  </si>
  <si>
    <t>67</t>
  </si>
  <si>
    <t>979071131</t>
  </si>
  <si>
    <t>Očištění vybouraných dlažebních kostek od spojovacího materiálu, s uložením očištěných kostek na skládku, s odklizením odpadových hmot na hromady a s odklizením vybouraných kostek na vzdálenost do 3 m mozaikových, s původním vyplněním spár kamenivem těžen</t>
  </si>
  <si>
    <t>-990438511</t>
  </si>
  <si>
    <t>264,3*0,7</t>
  </si>
  <si>
    <t>96</t>
  </si>
  <si>
    <t>Bourání konstrukcí</t>
  </si>
  <si>
    <t>68</t>
  </si>
  <si>
    <t>113106111</t>
  </si>
  <si>
    <t>Rozebrání dlažeb komunikací pro pěší s přemístěním hmot na skládku na vzdálenost do 3 m nebo s naložením na dopravní prostředek s ložem z kameniva nebo živice a s jakoukoliv výplní spár ručně z mozaiky</t>
  </si>
  <si>
    <t>-523692570</t>
  </si>
  <si>
    <t>264,3</t>
  </si>
  <si>
    <t>69</t>
  </si>
  <si>
    <t>113106121</t>
  </si>
  <si>
    <t>Rozebrání dlažeb komunikací pro pěší s přemístěním hmot na skládku na vzdálenost do 3 m nebo s naložením na dopravní prostředek s ložem z kameniva nebo živice a s jakoukoliv výplní spár ručně z betonových nebo kameninových dlaždic, desek nebo tvarovek</t>
  </si>
  <si>
    <t>-542027121</t>
  </si>
  <si>
    <t>200,2</t>
  </si>
  <si>
    <t>70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</si>
  <si>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</si>
  <si>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</si>
  <si>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-223911292</t>
  </si>
  <si>
    <t>"předláždění v místě napojení" 16</t>
  </si>
  <si>
    <t>71</t>
  </si>
  <si>
    <t>113106161</t>
  </si>
  <si>
    <t>Rozebrání dlažeb vozovek a ploch s přemístěním hmot na skládku na vzdálenost do 3 m nebo s naložením na dopravní prostředek, s jakoukoliv výplní spár ručně z drobných kostek nebo odseků s ložem z kameniva</t>
  </si>
  <si>
    <t>-1038719196</t>
  </si>
  <si>
    <t>"v místě napojení na Etapu II" 8,5</t>
  </si>
  <si>
    <t>72</t>
  </si>
  <si>
    <t>113106193</t>
  </si>
  <si>
    <t>Rozebrání dlažeb vozovek a ploch s přemístěním hmot na skládku na vzdálenost do 3 m nebo s naložením na dopravní prostředek, s jakoukoliv výplní spár ručně z vegetační dlažby s ložem z kameniva betonové</t>
  </si>
  <si>
    <t>2141682591</t>
  </si>
  <si>
    <t>140</t>
  </si>
  <si>
    <t>73</t>
  </si>
  <si>
    <t>113106593</t>
  </si>
  <si>
    <t>Rozebrání dlažeb vozovek a ploch s přemístěním hmot na skládku na vzdálenost do 3 m nebo s naložením na dopravní prostředek, s jakoukoliv výplní spár strojně plochy jednotlivě přes 200 m2 z vegetační dlažby s ložem z kameniva betonové</t>
  </si>
  <si>
    <t>763376873</t>
  </si>
  <si>
    <t>527-140</t>
  </si>
  <si>
    <t>74</t>
  </si>
  <si>
    <t>113106183</t>
  </si>
  <si>
    <t>Rozebrání dlažeb vozovek a ploch s přemístěním hmot na skládku na vzdálenost do 3 m nebo s naložením na dopravní prostředek, s jakoukoliv výplní spár strojně plochy jednotlivě do 50 m2 z velkých kostek s ložem z kameniva</t>
  </si>
  <si>
    <t>1929583023</t>
  </si>
  <si>
    <t>75</t>
  </si>
  <si>
    <t>113106185</t>
  </si>
  <si>
    <t>Rozebrání dlažeb vozovek a ploch s přemístěním hmot na skládku na vzdálenost do 3 m nebo s naložením na dopravní prostředek, s jakoukoliv výplní spár strojně plochy jednotlivě do 50 m2 z drobných kostek nebo odseků s ložem z kameniva</t>
  </si>
  <si>
    <t>2136736374</t>
  </si>
  <si>
    <t>76</t>
  </si>
  <si>
    <t>113107143</t>
  </si>
  <si>
    <t>Odstranění podkladů nebo krytů ručně s přemístěním hmot na skládku na vzdálenost do 3 m nebo s naložením na dopravní prostředek živičných, o tl. vrstvy přes 100 do 150 mm</t>
  </si>
  <si>
    <t>-1014867966</t>
  </si>
  <si>
    <t>77</t>
  </si>
  <si>
    <t>113107122</t>
  </si>
  <si>
    <t>Odstranění podkladů nebo krytů ručně s přemístěním hmot na skládku na vzdálenost do 3 m nebo s naložením na dopravní prostředek z kameniva hrubého drceného, o tl. vrstvy přes 100 do 200 mm</t>
  </si>
  <si>
    <t>1521613138</t>
  </si>
  <si>
    <t>140+40</t>
  </si>
  <si>
    <t>78</t>
  </si>
  <si>
    <t>113107222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</si>
  <si>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</si>
  <si>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-1758224116</t>
  </si>
  <si>
    <t>510-40</t>
  </si>
  <si>
    <t>79</t>
  </si>
  <si>
    <t>113107243</t>
  </si>
  <si>
    <t>Odstranění podkladů nebo krytů strojně plochy jednotlivě přes 200 m2 s přemístěním hmot na skládku na vzdálenost do 20 m nebo s naložením na dopravní prostředek živičných, o tl. vrstvy přes 100 do 150 mm</t>
  </si>
  <si>
    <t>-1910412638</t>
  </si>
  <si>
    <t>80</t>
  </si>
  <si>
    <t>113107321</t>
  </si>
  <si>
    <t>Odstranění podkladů nebo krytů strojně plochy jednotlivě do 50 m2 s přemístěním hmot na skládku na vzdálenost do 3 m nebo s naložením na dopravní prostředek z kameniva hrubého drceného, o tl. vrstvy do 100 mm</t>
  </si>
  <si>
    <t>-500007497</t>
  </si>
  <si>
    <t>81</t>
  </si>
  <si>
    <t>113107322</t>
  </si>
  <si>
    <t>Odstranění podkladů nebo krytů strojně plochy jednotlivě do 50 m2 s přemístěním hmot na skládku na vzdálenost do 3 m nebo s naložením na dopravní prostředek z kameniva hrubého drceného, o tl. vrstvy přes 100 do 200 mm</t>
  </si>
  <si>
    <t>37453482</t>
  </si>
  <si>
    <t>82</t>
  </si>
  <si>
    <t>113201112</t>
  </si>
  <si>
    <t>Vytrhání obrub s vybouráním lože, s přemístěním hmot na skládku na vzdálenost do 3 m nebo s naložením na dopravní prostředek silničních ležatých</t>
  </si>
  <si>
    <t>1409870354</t>
  </si>
  <si>
    <t>Poznámka k položce:_x000D_
budou odvezeny na deponii města</t>
  </si>
  <si>
    <t>"kamenné OP" 195</t>
  </si>
  <si>
    <t>83</t>
  </si>
  <si>
    <t>113202111</t>
  </si>
  <si>
    <t>Vytrhání obrub s vybouráním lože, s přemístěním hmot na skládku na vzdálenost do 3 m nebo s naložením na dopravní prostředek z krajníků nebo obrubníků stojatých</t>
  </si>
  <si>
    <t>-1993528542</t>
  </si>
  <si>
    <t>"bet. silniční" 62</t>
  </si>
  <si>
    <t>"kam. krajník" 75</t>
  </si>
  <si>
    <t>84</t>
  </si>
  <si>
    <t>113203111</t>
  </si>
  <si>
    <t>Vytrhání obrub s vybouráním lože, s přemístěním hmot na skládku na vzdálenost do 3 m nebo s naložením na dopravní prostředek z dlažebních kostek</t>
  </si>
  <si>
    <t>735278766</t>
  </si>
  <si>
    <t>"kam. k. 15/17" 125,9</t>
  </si>
  <si>
    <t>85</t>
  </si>
  <si>
    <t>113204111</t>
  </si>
  <si>
    <t>Vytrhání obrub s vybouráním lože, s přemístěním hmot na skládku na vzdálenost do 3 m nebo s naložením na dopravní prostředek záhonových</t>
  </si>
  <si>
    <t>542855070</t>
  </si>
  <si>
    <t>86</t>
  </si>
  <si>
    <t>966006132</t>
  </si>
  <si>
    <t>Odstranění dopravních nebo orientačních značek se sloupkem s uložením hmot na vzdálenost do 20 m nebo s naložením na dopravní prostředek, se zásypem jam a jeho zhutněním s betonovou patkou</t>
  </si>
  <si>
    <t>-1226740321</t>
  </si>
  <si>
    <t>87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</si>
  <si>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</si>
  <si>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</si>
  <si>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-1111570957</t>
  </si>
  <si>
    <t>88</t>
  </si>
  <si>
    <t>966006251</t>
  </si>
  <si>
    <t>Odstranění parkovací zábrany s odklizením materiálu na vzdálenost do 20 m nebo s naložením na dopravní prostředek sloupku zabetonovaného</t>
  </si>
  <si>
    <t>-794621691</t>
  </si>
  <si>
    <t>Poznámka k položce:_x000D_
sloupek vč. bet. patky</t>
  </si>
  <si>
    <t>997</t>
  </si>
  <si>
    <t>Přesun sutě</t>
  </si>
  <si>
    <t>89</t>
  </si>
  <si>
    <t>997221551</t>
  </si>
  <si>
    <t>Vodorovná doprava suti bez naložení, ale se složením a s hrubým urovnáním ze sypkých materiálů, na vzdálenost do 1 km</t>
  </si>
  <si>
    <t>2138623730</t>
  </si>
  <si>
    <t>"podklad na trvalou/recyklační skládku"</t>
  </si>
  <si>
    <t>264,3*(0,281-0,111)</t>
  </si>
  <si>
    <t>200,2*(0,255-0,18)</t>
  </si>
  <si>
    <t>52,2+248,53+10,71+8,41</t>
  </si>
  <si>
    <t>90</t>
  </si>
  <si>
    <t>997221559</t>
  </si>
  <si>
    <t>Vodorovná doprava suti bez naložení, ale se složením a s hrubým urovnáním Příplatek k ceně za každý další započatý 1 km přes 1 km</t>
  </si>
  <si>
    <t>332006068</t>
  </si>
  <si>
    <t>(264,3*(0,281-0,111))*9</t>
  </si>
  <si>
    <t>(200,2*(0,255-0,18))*9</t>
  </si>
  <si>
    <t>(52,2+248,53+10,71+8,41)*9</t>
  </si>
  <si>
    <t>91</t>
  </si>
  <si>
    <t>997221561</t>
  </si>
  <si>
    <t>Vodorovná doprava suti bez naložení, ale se složením a s hrubým urovnáním z kusových materiálů, na vzdálenost do 1 km</t>
  </si>
  <si>
    <t>1731984965</t>
  </si>
  <si>
    <t xml:space="preserve">"beton na trvalou/recyklační skládku" </t>
  </si>
  <si>
    <t>1,369+3,72+0,3+2,72+36,4+100,62+1,52+0,164+4,644</t>
  </si>
  <si>
    <t>195*0,17</t>
  </si>
  <si>
    <t>62*0,205</t>
  </si>
  <si>
    <t>75*(0,205-0,08)</t>
  </si>
  <si>
    <t>125,9*(0,115-0,07)</t>
  </si>
  <si>
    <t>"dlažba na trvalou/recyklační skládku" (264,3*0,3*0,111)+(200,2*0,5*0,18)</t>
  </si>
  <si>
    <t>"asfalt na trvalou/recyklační skládku" (12,64+148,52)*0,7</t>
  </si>
  <si>
    <t>"asfalt na trvalou" (12,64+148,52)*0,3</t>
  </si>
  <si>
    <t>"obruby OP, krajníky, kostky na skládku investora, bez poplatku"</t>
  </si>
  <si>
    <t>195*0,12</t>
  </si>
  <si>
    <t>75*0,08</t>
  </si>
  <si>
    <t>26,271+(125,9*0,07)</t>
  </si>
  <si>
    <t>9,28</t>
  </si>
  <si>
    <t>92</t>
  </si>
  <si>
    <t>997221569</t>
  </si>
  <si>
    <t>1288071498</t>
  </si>
  <si>
    <t>(1,369+3,72+0,3+2,72+36,4+100,62+1,52+0,164+4,644)*9</t>
  </si>
  <si>
    <t>(195*0,17)*9</t>
  </si>
  <si>
    <t>(62*0,205)*9</t>
  </si>
  <si>
    <t>(75*(0,205-0,08))*9</t>
  </si>
  <si>
    <t>(125,9*(0,115-0,07))*9</t>
  </si>
  <si>
    <t>"dlažba na trvalou/recyklační skládku" ((264,3*0,3*0,111)+(200,2*0,5*0,18))*9</t>
  </si>
  <si>
    <t>"asfalt na trvalou/recyklační skládku" ((12,64+148,52)*0,7)*9</t>
  </si>
  <si>
    <t>"asfalt na trvalou" ((12,64+148,52)*0,3)*19</t>
  </si>
  <si>
    <t>(195*0,12)*4</t>
  </si>
  <si>
    <t>(75*0,08)*4</t>
  </si>
  <si>
    <t>(26,271+(125,9*0,07))*4</t>
  </si>
  <si>
    <t>9,28*4</t>
  </si>
  <si>
    <t>93</t>
  </si>
  <si>
    <t>997221611</t>
  </si>
  <si>
    <t>Nakládání na dopravní prostředky pro vodorovnou dopravu suti</t>
  </si>
  <si>
    <t>670752865</t>
  </si>
  <si>
    <t>"obruby OP, krajníky, kostky pro odvoz na skládku investora"</t>
  </si>
  <si>
    <t>94</t>
  </si>
  <si>
    <t>997221665</t>
  </si>
  <si>
    <t>Poplatek za uložení stavebního odpadu na skládce (skládkovné) asfaltového s dehtem zatříděného do Katalogu odpadů pod kódem 17 03 01</t>
  </si>
  <si>
    <t>-1142814328</t>
  </si>
  <si>
    <t>(12,64+148,52)*0,3</t>
  </si>
  <si>
    <t>95</t>
  </si>
  <si>
    <t>997221861</t>
  </si>
  <si>
    <t>Poplatek za uložení stavebního odpadu na recyklační skládce (skládkovné) z prostého betonu zatříděného do Katalogu odpadů pod kódem 17 01 01</t>
  </si>
  <si>
    <t>82112800</t>
  </si>
  <si>
    <t>997221873</t>
  </si>
  <si>
    <t>-1217345418</t>
  </si>
  <si>
    <t>(264,3*0,3*0,111)+(200,2*0,5*0,18)</t>
  </si>
  <si>
    <t>97</t>
  </si>
  <si>
    <t>997221875</t>
  </si>
  <si>
    <t>Poplatek za uložení stavebního odpadu na recyklační skládce (skládkovné) asfaltového bez obsahu dehtu zatříděného do Katalogu odpadů pod kódem 17 03 02</t>
  </si>
  <si>
    <t>-1727485041</t>
  </si>
  <si>
    <t>(12,64+148,52)*0,7</t>
  </si>
  <si>
    <t>998</t>
  </si>
  <si>
    <t>Přesun hmot</t>
  </si>
  <si>
    <t>98</t>
  </si>
  <si>
    <t>998223011</t>
  </si>
  <si>
    <t>Přesun hmot pro pozemní komunikace s krytem dlážděným dopravní vzdálenost do 200 m jakékoliv délky objektu</t>
  </si>
  <si>
    <t>907328339</t>
  </si>
  <si>
    <t>PSV</t>
  </si>
  <si>
    <t>Práce a dodávky PSV</t>
  </si>
  <si>
    <t>721</t>
  </si>
  <si>
    <t>Zdravotechnika - vnitřní kanalizace</t>
  </si>
  <si>
    <t>99</t>
  </si>
  <si>
    <t>721262201.r</t>
  </si>
  <si>
    <t>Koncové klapky (PA) DN 110</t>
  </si>
  <si>
    <t>1176427515</t>
  </si>
  <si>
    <t>Poznámka k položce:_x000D_
tělo z PA vyztuženého sklenými vlákny _x000D_
talíř z PPH vyztužené skelnými zrny_x000D_
těsnění z TPE</t>
  </si>
  <si>
    <t>767</t>
  </si>
  <si>
    <t>Konstrukce zámečnické</t>
  </si>
  <si>
    <t>767995114</t>
  </si>
  <si>
    <t>Montáž ostatních atypických zámečnických konstrukcí hmotnosti přes 20 do 50 kg</t>
  </si>
  <si>
    <t>kg</t>
  </si>
  <si>
    <t>652004689</t>
  </si>
  <si>
    <t>((42,5/6*3)*0,6)*0,617</t>
  </si>
  <si>
    <t>42,5*7,85</t>
  </si>
  <si>
    <t>((42,5/6*4)*0,5)*4,44</t>
  </si>
  <si>
    <t>101</t>
  </si>
  <si>
    <t>13021012</t>
  </si>
  <si>
    <t>tyč ocelová kruhová žebírková DIN 488 jakost B500B (10 505) výztuž do betonu D 10mm</t>
  </si>
  <si>
    <t>-1178619118</t>
  </si>
  <si>
    <t>Poznámka k položce:_x000D_
0,617 kg/m</t>
  </si>
  <si>
    <t>((42,5/6*3)*0,6)*0,617/1000</t>
  </si>
  <si>
    <t>0,008*1,05 "Přepočtené koeficientem množství</t>
  </si>
  <si>
    <t>102</t>
  </si>
  <si>
    <t>13010288</t>
  </si>
  <si>
    <t>tyč ocelová plochá jakost S235JR (11 375) 100x10mm</t>
  </si>
  <si>
    <t>-626858589</t>
  </si>
  <si>
    <t>Poznámka k položce:_x000D_
7,85 kg/m</t>
  </si>
  <si>
    <t>42,5*7,85/1000</t>
  </si>
  <si>
    <t>0,334*1,05 "Přepočtené koeficientem množství</t>
  </si>
  <si>
    <t>103</t>
  </si>
  <si>
    <t>13010620</t>
  </si>
  <si>
    <t>ocel profilová jakost S235JR (11 375) průřezu T 50x50x6,0mm</t>
  </si>
  <si>
    <t>-1777373998</t>
  </si>
  <si>
    <t>Poznámka k položce:_x000D_
4,44 kg/m</t>
  </si>
  <si>
    <t>((42,5/6*4)*0,5)*4,44/1000</t>
  </si>
  <si>
    <t>0,063*1,05 "Přepočtené koeficientem množství</t>
  </si>
  <si>
    <t>104</t>
  </si>
  <si>
    <t>998767101</t>
  </si>
  <si>
    <t>Přesun hmot pro zámečnické konstrukce stanovený z hmotnosti přesunovaného materiálu vodorovná dopravní vzdálenost do 50 m základní v objektech výšky do 6 m</t>
  </si>
  <si>
    <t>-1914144551</t>
  </si>
  <si>
    <t>VRN1</t>
  </si>
  <si>
    <t>Průzkumné, geodetické a projektové práce</t>
  </si>
  <si>
    <t>105</t>
  </si>
  <si>
    <t>011114000</t>
  </si>
  <si>
    <t>Inženýrsko-geologický průzkum</t>
  </si>
  <si>
    <t>kpl</t>
  </si>
  <si>
    <t>1024</t>
  </si>
  <si>
    <t>1126884880</t>
  </si>
  <si>
    <t>106</t>
  </si>
  <si>
    <t>012164000</t>
  </si>
  <si>
    <t>Vytyčení a zaměření inženýrských sítí</t>
  </si>
  <si>
    <t>-2063911120</t>
  </si>
  <si>
    <t>107</t>
  </si>
  <si>
    <t>012303000</t>
  </si>
  <si>
    <t>Zeměměřičské práce při provádění stavby</t>
  </si>
  <si>
    <t>1597699849</t>
  </si>
  <si>
    <t>108</t>
  </si>
  <si>
    <t>012444000</t>
  </si>
  <si>
    <t>Geodetické měření skutečného provedení stavby</t>
  </si>
  <si>
    <t>-1059114273</t>
  </si>
  <si>
    <t>109</t>
  </si>
  <si>
    <t>013244000</t>
  </si>
  <si>
    <t>Dokumentace pro provádění stavby</t>
  </si>
  <si>
    <t>-2004937376</t>
  </si>
  <si>
    <t>110</t>
  </si>
  <si>
    <t>013254000</t>
  </si>
  <si>
    <t>Dokumentace skutečného provedení stavby</t>
  </si>
  <si>
    <t>1550929726</t>
  </si>
  <si>
    <t>VRN4</t>
  </si>
  <si>
    <t>Inženýrská činnost</t>
  </si>
  <si>
    <t>111</t>
  </si>
  <si>
    <t>043154000</t>
  </si>
  <si>
    <t>Zkoušky hutnicí</t>
  </si>
  <si>
    <t>-1750785691</t>
  </si>
  <si>
    <t>SO 101s - Sanace zemní pláně a aktivní zóny</t>
  </si>
  <si>
    <t xml:space="preserve">    5 - Komunikace pozemní</t>
  </si>
  <si>
    <t>122251103</t>
  </si>
  <si>
    <t>Odkopávky a prokopávky nezapažené strojně v hornině třídy těžitelnosti I skupiny 3 přes 50 do 100 m3</t>
  </si>
  <si>
    <t>-1470207260</t>
  </si>
  <si>
    <t>348*0,3</t>
  </si>
  <si>
    <t>821531000</t>
  </si>
  <si>
    <t>104,4</t>
  </si>
  <si>
    <t>2050651518</t>
  </si>
  <si>
    <t>104,4*1,8 "Přepočtené koeficientem množství</t>
  </si>
  <si>
    <t>-1727942966</t>
  </si>
  <si>
    <t>"úprava parapláně před položením sanace aktivní zóny" 348</t>
  </si>
  <si>
    <t>Komunikace pozemní</t>
  </si>
  <si>
    <t>564951313</t>
  </si>
  <si>
    <t>Podklad nebo podsyp z betonového recyklátu s rozprostřením a zhutněním plochy přes 100 m2, po zhutnění tl. 150 mm</t>
  </si>
  <si>
    <t>-1154885711</t>
  </si>
  <si>
    <t>Poznámka k položce:_x000D_
pro výměnu aktivní zóny (bet. recyklát, ŠDb, kamenný odval) dle PD</t>
  </si>
  <si>
    <t>"2 vrstvy, tl. celkem 300 mm" 348*2</t>
  </si>
  <si>
    <t>919726122</t>
  </si>
  <si>
    <t>Geotextilie netkaná pro ochranu, separaci nebo filtraci měrná hmotnost přes 200 do 300 g/m2</t>
  </si>
  <si>
    <t>-1825587285</t>
  </si>
  <si>
    <t>365,4</t>
  </si>
  <si>
    <t>998225111</t>
  </si>
  <si>
    <t>Přesun hmot pro komunikace s krytem z kameniva, monolitickým betonovým nebo živičným dopravní vzdálenost do 200 m jakékoliv délky objektu</t>
  </si>
  <si>
    <t>-1653263938</t>
  </si>
  <si>
    <t>SO 102 - Komunikace a zpevněné plochy - levý břeh</t>
  </si>
  <si>
    <t>M - Práce a dodávky M</t>
  </si>
  <si>
    <t xml:space="preserve">    46-M - Zemní práce při extr.mont.pracích</t>
  </si>
  <si>
    <t>-310977503</t>
  </si>
  <si>
    <t>485,3</t>
  </si>
  <si>
    <t>-844165553</t>
  </si>
  <si>
    <t>"vsak" 6,75</t>
  </si>
  <si>
    <t>"přípojky" (15,5+8)*0,5*0,3</t>
  </si>
  <si>
    <t>92300789</t>
  </si>
  <si>
    <t>31,913+1,75</t>
  </si>
  <si>
    <t>-1199376573</t>
  </si>
  <si>
    <t>485,3+10,275</t>
  </si>
  <si>
    <t>-(33,663)</t>
  </si>
  <si>
    <t>-626438858</t>
  </si>
  <si>
    <t>939536956</t>
  </si>
  <si>
    <t>461,912</t>
  </si>
  <si>
    <t>461,912*1,8 "Přepočtené koeficientem množství</t>
  </si>
  <si>
    <t>-951143673</t>
  </si>
  <si>
    <t>"dodatečný zásyp zeminou" 31,2</t>
  </si>
  <si>
    <t>174251101</t>
  </si>
  <si>
    <t>Zásyp sypaninou z jakékoliv horniny strojně s uložením výkopku ve vrstvách bez zhutnění jam, šachet, rýh nebo kolem objektů v těchto vykopávkách</t>
  </si>
  <si>
    <t>357358493</t>
  </si>
  <si>
    <t>"vsak - zásyp" 1,75</t>
  </si>
  <si>
    <t>48942658</t>
  </si>
  <si>
    <t>(15,5+8)*0,5*0,3-(PI*0,055*0,055*(15,5+8))</t>
  </si>
  <si>
    <t>-574967881</t>
  </si>
  <si>
    <t>3,302</t>
  </si>
  <si>
    <t>3,302*2 "Přepočtené koeficientem množství</t>
  </si>
  <si>
    <t>432707606</t>
  </si>
  <si>
    <t>1,5+1343+513+155</t>
  </si>
  <si>
    <t>211531111</t>
  </si>
  <si>
    <t>Výplň kamenivem do rýh odvodňovacích žeber nebo trativodů bez zhutnění, s úpravou povrchu výplně kamenivem hrubým drceným frakce 32 až 63 mm</t>
  </si>
  <si>
    <t>742953833</t>
  </si>
  <si>
    <t>211971121</t>
  </si>
  <si>
    <t>Zřízení opláštění výplně z geotextilie odvodňovacích žeber nebo trativodů v rýze nebo zářezu se stěnami svislými nebo šikmými o sklonu přes 1:2 při rozvinuté šířce opláštění do 2,5 m</t>
  </si>
  <si>
    <t>-619948381</t>
  </si>
  <si>
    <t>69311068</t>
  </si>
  <si>
    <t>geotextilie netkaná separační, ochranná, filtrační, drenážní PP 300g/m2</t>
  </si>
  <si>
    <t>10871272</t>
  </si>
  <si>
    <t>25*1,1 "Přepočtené koeficientem množství</t>
  </si>
  <si>
    <t>-53842402</t>
  </si>
  <si>
    <t>18,5+46,5</t>
  </si>
  <si>
    <t>451541111</t>
  </si>
  <si>
    <t>Lože pod potrubí, stoky a drobné objekty v otevřeném výkopu ze štěrkodrtě 0-63 mm</t>
  </si>
  <si>
    <t>-1762829820</t>
  </si>
  <si>
    <t>"pod kabelové komory" (1+1)*1*0,1</t>
  </si>
  <si>
    <t>-229136918</t>
  </si>
  <si>
    <t>(15,5+8)*0,5*0,1</t>
  </si>
  <si>
    <t>862522830</t>
  </si>
  <si>
    <t>"chodník - předláždění" 155</t>
  </si>
  <si>
    <t>564851111</t>
  </si>
  <si>
    <t>Podklad ze štěrkodrti ŠD s rozprostřením a zhutněním plochy přes 100 m2, po zhutnění tl. 150 mm</t>
  </si>
  <si>
    <t>1083035945</t>
  </si>
  <si>
    <t>"chodník" 1182</t>
  </si>
  <si>
    <t>1472276006</t>
  </si>
  <si>
    <t>"chodník" 1343</t>
  </si>
  <si>
    <t>564871012</t>
  </si>
  <si>
    <t>Podklad ze štěrkodrti ŠD s rozprostřením a zhutněním plochy jednotlivě do 100 m2, po zhutnění tl. 260 mm</t>
  </si>
  <si>
    <t>-1085643110</t>
  </si>
  <si>
    <t>"plocha u PRIS" 1,5</t>
  </si>
  <si>
    <t>624960290</t>
  </si>
  <si>
    <t>"Parkové cesty" 513</t>
  </si>
  <si>
    <t>565145101</t>
  </si>
  <si>
    <t>Asfaltový beton vrstva podkladní ACP 16+ (obalované kamenivo střednězrnné - OKS) s rozprostřením a zhutněním v pruhu šířky do 1,5 m, po zhutnění tl. 60 mm</t>
  </si>
  <si>
    <t>-1694834201</t>
  </si>
  <si>
    <t>577134031</t>
  </si>
  <si>
    <t>Asfaltový beton vrstva obrusná ACO 11 (ABS) s rozprostřením a se zhutněním z modifikovaného asfaltu v pruhu šířky do 1,5 m, po zhutnění tl. 40 mm</t>
  </si>
  <si>
    <t>1404212233</t>
  </si>
  <si>
    <t>-348391573</t>
  </si>
  <si>
    <t>"Chodník - žul. dl."  513</t>
  </si>
  <si>
    <t>- zasypání spár zatravňovací směsí dle TP 153</t>
  </si>
  <si>
    <t>58381007</t>
  </si>
  <si>
    <t>-675494655</t>
  </si>
  <si>
    <t>Poznámka k položce:_x000D_
Bílo - šedá žula. _x000D_
 Všechny položky kamenných výrobků a konstrukcí podléhají vzorkovacímu procesu a schválení AD a TDI.</t>
  </si>
  <si>
    <t>1,5*1,03 "Přepočtené koeficientem množství</t>
  </si>
  <si>
    <t>58381014</t>
  </si>
  <si>
    <t>-435163619</t>
  </si>
  <si>
    <t>513*1,01 "Přepočtené koeficientem množství</t>
  </si>
  <si>
    <t>-2015894269</t>
  </si>
  <si>
    <t>17,5</t>
  </si>
  <si>
    <t>59245226</t>
  </si>
  <si>
    <t>dlažba pro nevidomé betonová 200x100mm tl 80mm černá</t>
  </si>
  <si>
    <t>1286611776</t>
  </si>
  <si>
    <t>17,5*1,03 "Přepočtené koeficientem množství</t>
  </si>
  <si>
    <t>596211211</t>
  </si>
  <si>
    <t>-1089636216</t>
  </si>
  <si>
    <t>"stávající" 145</t>
  </si>
  <si>
    <t>"nová dl." 116</t>
  </si>
  <si>
    <t>762406369</t>
  </si>
  <si>
    <t>116</t>
  </si>
  <si>
    <t>116*1,02 "Přepočtené koeficientem množství</t>
  </si>
  <si>
    <t>-91030553</t>
  </si>
  <si>
    <t>122</t>
  </si>
  <si>
    <t>dlažba_01.1.1</t>
  </si>
  <si>
    <t xml:space="preserve">deska dlažební, povrch tryskaný, tl 80mm formátovaná, žula, "3 formáty kamenů" zastoupeny rovnoměrně_x000D_
I. 144/190/80 mm - 1/3_x000D_
II. 144/240/80 mm - 1/3_x000D_
III. 144/280/80 mm - 1/3_x000D_
</t>
  </si>
  <si>
    <t>-1572888835</t>
  </si>
  <si>
    <t>122*1,02 "Přepočtené koeficientem množství</t>
  </si>
  <si>
    <t>-1590922112</t>
  </si>
  <si>
    <t>"Chodník" 1060</t>
  </si>
  <si>
    <t>dlažba_03.1.1</t>
  </si>
  <si>
    <t xml:space="preserve">deska dlažební, povrch tryskaný, tl 80mm velkoformátová, žula, "3 formáty kamenů"_x000D_
- zastoupeny rovnoměrně_x000D_
I. 244/300/80 mm - 1/3_x000D_
II. 244/400/80 mm - 1/3_x000D_
III. 244/490/80 mm - 1/3_x000D_
</t>
  </si>
  <si>
    <t>-1431239146</t>
  </si>
  <si>
    <t>"Chodník" 1160</t>
  </si>
  <si>
    <t>1160*1,01 "Přepočtené koeficientem množství</t>
  </si>
  <si>
    <t>2067791172</t>
  </si>
  <si>
    <t>122+1060</t>
  </si>
  <si>
    <t>-264541344</t>
  </si>
  <si>
    <t>"dlažba pro nevidomé - U.V.L" 18,5</t>
  </si>
  <si>
    <t>"hladké desky - lem, spárování M25 XF4" 46,5</t>
  </si>
  <si>
    <t>583_deska_01</t>
  </si>
  <si>
    <t>1450011492</t>
  </si>
  <si>
    <t>Poznámka k položce:_x000D_
Bílo-šedá žula. _x000D_
 Všechny položky kamenných výrobků a konstrukcí podléhají vzorkovacímu procesu a schválení AD a TDI.</t>
  </si>
  <si>
    <t>"lemování hmatové dlaby, vizuální oddělení různých ploch" 46,5</t>
  </si>
  <si>
    <t>46,5*1,03 "Přepočtené koeficientem množství</t>
  </si>
  <si>
    <t>583_deska_02</t>
  </si>
  <si>
    <t>-109142271</t>
  </si>
  <si>
    <t>"umělá vodící linie" 18,5</t>
  </si>
  <si>
    <t>18,5*1,03 "Přepočtené koeficientem množství</t>
  </si>
  <si>
    <t>-762210016</t>
  </si>
  <si>
    <t>8+15,5</t>
  </si>
  <si>
    <t>842385869</t>
  </si>
  <si>
    <t>23,5*1,05 "Přepočtené koeficientem množství</t>
  </si>
  <si>
    <t>-2118649444</t>
  </si>
  <si>
    <t>778804042</t>
  </si>
  <si>
    <t>"výměna poklopu" 4+5</t>
  </si>
  <si>
    <t>1089158797</t>
  </si>
  <si>
    <t>55241020</t>
  </si>
  <si>
    <t>poklop šachtový třída D400, čtvercový rám 850, vstup 600mm, bez ventilace</t>
  </si>
  <si>
    <t>-985495020</t>
  </si>
  <si>
    <t>1078725976</t>
  </si>
  <si>
    <t>-1099128530</t>
  </si>
  <si>
    <t>1160281801</t>
  </si>
  <si>
    <t>773731134</t>
  </si>
  <si>
    <t>1828313750</t>
  </si>
  <si>
    <t>"řádka, řezano-štípané kostky" 373,8</t>
  </si>
  <si>
    <t>809552969</t>
  </si>
  <si>
    <t>"řádka, řezano-štípané kostky" 373,8*0,1</t>
  </si>
  <si>
    <t>37,38*1,02 "Přepočtené koeficientem množství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</si>
  <si>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</si>
  <si>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</si>
  <si>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-1758638251</t>
  </si>
  <si>
    <t>59217031</t>
  </si>
  <si>
    <t>obrubník silniční betonový 1000x150x250mm</t>
  </si>
  <si>
    <t>-937026260</t>
  </si>
  <si>
    <t>12*1,02 "Přepočtené koeficientem množství</t>
  </si>
  <si>
    <t>916241213</t>
  </si>
  <si>
    <t>Osazení obrubníku kamenného se zřízením lože, s vyplněním a zatřením spár cementovou maltou stojatého s boční opěrou z betonu prostého, do lože z betonu prostého</t>
  </si>
  <si>
    <t>-1547057876</t>
  </si>
  <si>
    <t>OP8</t>
  </si>
  <si>
    <t>58380374.R1</t>
  </si>
  <si>
    <t>obrubník kamenný žulový přímý 1000x100x200mm</t>
  </si>
  <si>
    <t>-1335513100</t>
  </si>
  <si>
    <t>111*1,02 "Přepočtené koeficientem množství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</si>
  <si>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</si>
  <si>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</si>
  <si>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1232637796</t>
  </si>
  <si>
    <t>919735111</t>
  </si>
  <si>
    <t>Řezání stávajícího živičného krytu nebo podkladu hloubky do 50 mm</t>
  </si>
  <si>
    <t>-1494637156</t>
  </si>
  <si>
    <t>534960746</t>
  </si>
  <si>
    <t>393021990</t>
  </si>
  <si>
    <t>83518980</t>
  </si>
  <si>
    <t>-1889942437</t>
  </si>
  <si>
    <t>Poznámka k položce:_x000D_
žlab: světl. šířka/výška 100/172 mm - 8,5 m_x000D_
vpust 149/489/505 - 3 kusy_x000D_
kryt: litina pororošt D400 "oka 15x25mm" vtokový průřez 444 cm2/m</t>
  </si>
  <si>
    <t>8,5+3*0,5</t>
  </si>
  <si>
    <t>754470365</t>
  </si>
  <si>
    <t>"OP" 14</t>
  </si>
  <si>
    <t>"krajník" 70</t>
  </si>
  <si>
    <t>-1614688305</t>
  </si>
  <si>
    <t>145</t>
  </si>
  <si>
    <t>-2119421393</t>
  </si>
  <si>
    <t>"předláždění v místě napojení" 145+16</t>
  </si>
  <si>
    <t>113106187</t>
  </si>
  <si>
    <t>Rozebrání dlažeb vozovek a ploch s přemístěním hmot na skládku na vzdálenost do 3 m nebo s naložením na dopravní prostředek, s jakoukoliv výplní spár strojně plochy jednotlivě do 50 m2 ze zámkové dlažby s ložem z kameniva</t>
  </si>
  <si>
    <t>641104119</t>
  </si>
  <si>
    <t>113107121</t>
  </si>
  <si>
    <t>Odstranění podkladů nebo krytů ručně s přemístěním hmot na skládku na vzdálenost do 3 m nebo s naložením na dopravní prostředek z kameniva hrubého drceného, o tl. vrstvy do 100 mm</t>
  </si>
  <si>
    <t>-1365915612</t>
  </si>
  <si>
    <t>180</t>
  </si>
  <si>
    <t>113107132</t>
  </si>
  <si>
    <t>Odstranění podkladů nebo krytů ručně s přemístěním hmot na skládku na vzdálenost do 3 m nebo s naložením na dopravní prostředek z betonu prostého, o tl. vrstvy přes 150 do 300 mm</t>
  </si>
  <si>
    <t>-348674529</t>
  </si>
  <si>
    <t>113107161</t>
  </si>
  <si>
    <t>Odstranění podkladů nebo krytů strojně plochy jednotlivě přes 50 m2 do 200 m2 s přemístěním hmot na skládku na vzdálenost do 20 m nebo s naložením na dopravní prostředek z kameniva hrubého drceného, o tl. vrstvy do 100 mm</t>
  </si>
  <si>
    <t>1295823395</t>
  </si>
  <si>
    <t>385-180</t>
  </si>
  <si>
    <t>113107172</t>
  </si>
  <si>
    <t>Odstranění podkladů nebo krytů strojně plochy jednotlivě přes 50 m2 do 200 m2 s přemístěním hmot na skládku na vzdálenost do 20 m nebo s naložením na dopravní prostředek z betonu prostého, o tl. vrstvy přes 150 do 300 mm</t>
  </si>
  <si>
    <t>-927710485</t>
  </si>
  <si>
    <t>1260582603</t>
  </si>
  <si>
    <t>490</t>
  </si>
  <si>
    <t>60245180</t>
  </si>
  <si>
    <t>-1452005036</t>
  </si>
  <si>
    <t>1565-490</t>
  </si>
  <si>
    <t>404959567</t>
  </si>
  <si>
    <t>-1855723303</t>
  </si>
  <si>
    <t>-693321436</t>
  </si>
  <si>
    <t>"kamenné OP" 14</t>
  </si>
  <si>
    <t>977762786</t>
  </si>
  <si>
    <t>"bet. silniční" 39</t>
  </si>
  <si>
    <t>"kam. krajník" 70</t>
  </si>
  <si>
    <t>651686394</t>
  </si>
  <si>
    <t>257</t>
  </si>
  <si>
    <t>-1136039526</t>
  </si>
  <si>
    <t>-654252041</t>
  </si>
  <si>
    <t>4+2</t>
  </si>
  <si>
    <t>961055111</t>
  </si>
  <si>
    <t>Bourání základů z betonu železového</t>
  </si>
  <si>
    <t>-1857640509</t>
  </si>
  <si>
    <t>"schodiště" 3+2,6</t>
  </si>
  <si>
    <t>-1238873409</t>
  </si>
  <si>
    <t>145*(0,26-0,15)</t>
  </si>
  <si>
    <t>16*(0,26-0,15)</t>
  </si>
  <si>
    <t>30,6+34,85+142,1+311,75+7,25</t>
  </si>
  <si>
    <t>-606571994</t>
  </si>
  <si>
    <t>(145*(0,26-0,15))*9</t>
  </si>
  <si>
    <t>(16*(0,26-0,15))*9</t>
  </si>
  <si>
    <t>(30,6+34,85+142,1+311,75+7,25)*9</t>
  </si>
  <si>
    <t>-360360947</t>
  </si>
  <si>
    <t>1,369+6,82+0,4+7,375+112,5+128,125+10,28+0,328</t>
  </si>
  <si>
    <t>16*0,15</t>
  </si>
  <si>
    <t>14*0,17</t>
  </si>
  <si>
    <t>39*0,205</t>
  </si>
  <si>
    <t>70*(0,205-0,08)</t>
  </si>
  <si>
    <t>"asfalt na trvalou/recyklační skládku" (154,84+339,7)*0,7</t>
  </si>
  <si>
    <t>"asfalt na trvalou" (154,84+339,7)*0,3</t>
  </si>
  <si>
    <t>"ŽB na trvalou/recyklační skládku" 13,44</t>
  </si>
  <si>
    <t>"obruby OP, krajníky na skládku investora, bez poplatku"</t>
  </si>
  <si>
    <t>14*0,12</t>
  </si>
  <si>
    <t>70*0,08</t>
  </si>
  <si>
    <t>"ostatní" 0,122</t>
  </si>
  <si>
    <t>2129537533</t>
  </si>
  <si>
    <t>(1,369+6,82+0,4+7,375+112,5+128,125+10,28+0,328)*9</t>
  </si>
  <si>
    <t>(16*0,15)*9</t>
  </si>
  <si>
    <t>(14*0,17)*9</t>
  </si>
  <si>
    <t>(39*0,205)*9</t>
  </si>
  <si>
    <t>(70*(0,205-0,08))*9</t>
  </si>
  <si>
    <t>"asfalt na trvalou/recyklační skládku" ((154,84+339,7)*0,7)*9</t>
  </si>
  <si>
    <t>"asfalt na trvalou" ((154,84+339,7)*0,3)*19</t>
  </si>
  <si>
    <t>"ŽB na trvalou/recyklační skládku" 13,44*9</t>
  </si>
  <si>
    <t>(14*0,12)*4</t>
  </si>
  <si>
    <t>(70*0,08)*4</t>
  </si>
  <si>
    <t>"ostatní" 0,122*9</t>
  </si>
  <si>
    <t>-1653728783</t>
  </si>
  <si>
    <t>"obruby OP, krajníky pro odvoz na skládku investora"</t>
  </si>
  <si>
    <t>997013813</t>
  </si>
  <si>
    <t>Poplatek za uložení stavebního odpadu na skládce (skládkovné) z plastických hmot zatříděného do Katalogu odpadů pod kódem 17 02 03</t>
  </si>
  <si>
    <t>646956177</t>
  </si>
  <si>
    <t>0,122</t>
  </si>
  <si>
    <t>-513715298</t>
  </si>
  <si>
    <t>(154,84+339,7)*0,3</t>
  </si>
  <si>
    <t>1080103793</t>
  </si>
  <si>
    <t>997221862</t>
  </si>
  <si>
    <t>Poplatek za uložení stavebního odpadu na recyklační skládce (skládkovné) z armovaného betonu zatříděného do Katalogu odpadů pod kódem 17 01 01</t>
  </si>
  <si>
    <t>893798204</t>
  </si>
  <si>
    <t>13,44</t>
  </si>
  <si>
    <t>-809836301</t>
  </si>
  <si>
    <t>-361413818</t>
  </si>
  <si>
    <t>(154,84+339,7)*0,7</t>
  </si>
  <si>
    <t>2092547578</t>
  </si>
  <si>
    <t>1400406966</t>
  </si>
  <si>
    <t>Práce a dodávky M</t>
  </si>
  <si>
    <t>46-M</t>
  </si>
  <si>
    <t>Zemní práce při extr.mont.pracích</t>
  </si>
  <si>
    <t>460841111</t>
  </si>
  <si>
    <t>Osazení kabelové komory z plastů pro běžné zatížení komorového dílu z polyetylénu HDPE půdorysné plochy do 1,0 m2, světlé hloubky do 0,5 m</t>
  </si>
  <si>
    <t>828030116</t>
  </si>
  <si>
    <t>komora_2</t>
  </si>
  <si>
    <t>kabelová komora s kompozitním víkem B125, tělo komory HDPE černá, plné dno_x000D_
Rozměry - vnější/vnitřní - D600/830, výška komory nastavitelná seříznutím</t>
  </si>
  <si>
    <t>256</t>
  </si>
  <si>
    <t>193910871</t>
  </si>
  <si>
    <t>Poznámka k položce:_x000D_
přesný rozměr šachty bude ověřen na místě</t>
  </si>
  <si>
    <t>460841112</t>
  </si>
  <si>
    <t>Osazení kabelové komory z plastů pro běžné zatížení komorového dílu z polyetylénu HDPE půdorysné plochy do 1,0 m2, světlé hloubky přes 0,5 do 0,7 m</t>
  </si>
  <si>
    <t>-991693378</t>
  </si>
  <si>
    <t>460841141</t>
  </si>
  <si>
    <t>Osazení kabelové komory z plastů pro běžné zatížení víka z polyetylénu HDPE půdorysné plochy do 1,0 m2</t>
  </si>
  <si>
    <t>1542093483</t>
  </si>
  <si>
    <t>1+1</t>
  </si>
  <si>
    <t>komora_1</t>
  </si>
  <si>
    <t>kabelová komora s kompozitním víkem B125, tělo komory HDPE černá, víko - kompozit šedá, _x000D_
Rozměry - vnější/vnitřní - šířka 553/420 - délka: 845/740 - výška 610/600 mm</t>
  </si>
  <si>
    <t>-1744522417</t>
  </si>
  <si>
    <t>468171114</t>
  </si>
  <si>
    <t>Vybourání kabelové komory z plastů bez zemních prací pro běžné zatížení komorového dílu světlé hloubky do 1,3 m půdorysné plochy do 1,0 m2</t>
  </si>
  <si>
    <t>-464034204</t>
  </si>
  <si>
    <t>468171143</t>
  </si>
  <si>
    <t>Vybourání kabelové komory z plastů bez zemních prací pro běžné zatížení víka půdorysné plochy do 2 m2 plastového</t>
  </si>
  <si>
    <t>533931720</t>
  </si>
  <si>
    <t>743342719</t>
  </si>
  <si>
    <t>-3692780</t>
  </si>
  <si>
    <t>1092051017</t>
  </si>
  <si>
    <t>1007135062</t>
  </si>
  <si>
    <t>13905364</t>
  </si>
  <si>
    <t>-989392256</t>
  </si>
  <si>
    <t>-1120446205</t>
  </si>
  <si>
    <t>SO 102s - Sanace zemní pláně a aktivní zóny</t>
  </si>
  <si>
    <t>1398928991</t>
  </si>
  <si>
    <t>520*0,3</t>
  </si>
  <si>
    <t>-1800424270</t>
  </si>
  <si>
    <t>156</t>
  </si>
  <si>
    <t>188460661</t>
  </si>
  <si>
    <t>156*1,8 "Přepočtené koeficientem množství</t>
  </si>
  <si>
    <t>1481531448</t>
  </si>
  <si>
    <t>"úprava parapláně před položením sanace aktivní zóny" 520</t>
  </si>
  <si>
    <t>-876769787</t>
  </si>
  <si>
    <t>"2 vrstvy, tl. celkem 300 mm" 520*2</t>
  </si>
  <si>
    <t>-1814199060</t>
  </si>
  <si>
    <t>546</t>
  </si>
  <si>
    <t>-918141967</t>
  </si>
  <si>
    <t>SO 201 - Lávka</t>
  </si>
  <si>
    <t>Tento soupis prací je zpracován v rozpočtové soustavě Aspe. V blízkosti stávajích stromů budou práce probíhat v souladu s částí SO 800 projektové dokumentace.</t>
  </si>
  <si>
    <t>0 - Všeobecné konstrukce a práce</t>
  </si>
  <si>
    <t>1 - Zemní práce</t>
  </si>
  <si>
    <t>2 - Základy</t>
  </si>
  <si>
    <t>3 - Svislé konstrukce</t>
  </si>
  <si>
    <t>4 - Vodorovné konstrukce</t>
  </si>
  <si>
    <t>5 - Komunikace</t>
  </si>
  <si>
    <t>7 - Přidružená stavební výroba</t>
  </si>
  <si>
    <t>9 - Ostatní konstrukce a práce</t>
  </si>
  <si>
    <t>Všeobecné konstrukce a práce</t>
  </si>
  <si>
    <t>014111</t>
  </si>
  <si>
    <t>POPLATKY ZA SKLÁDKU TYP S-IO (INERTNÍ ODPAD)</t>
  </si>
  <si>
    <t>M3</t>
  </si>
  <si>
    <t>Poznámka k položce:_x000D_
zemina bez kontaminace_x000D_
výkopy na levobřežní straně 5,0*6,5*1,45=47,125 [A]  výkopy na pravobřežní straně 5,0*6,5*1,45=47,125 [B]  vrty pro piloty 3.14*0.3^2*3,6*3*2=6,104 [C]  zpětně využitý materiál pro zásyp -(2*3.5*0.8*6.5)/2=-18,200 [D]  Celkem: A+B+C+D=82,154 [E]_x000D_
zahrnuje veškeré poplatky provozovateli skládky související s uložením odpadu na skládce.</t>
  </si>
  <si>
    <t>029412</t>
  </si>
  <si>
    <t>OSTATNÍ POŽADAVKY - VYPRACOVÁNÍ MOSTNÍHO LISTU</t>
  </si>
  <si>
    <t>KUS</t>
  </si>
  <si>
    <t>Poznámka k položce:_x000D_
ML dle ČSN 73 6220_x000D_
1=1,000 [A]_x000D_
zahrnuje veškeré náklady spojené s objednatelem požadovanými pracemi</t>
  </si>
  <si>
    <t>02953</t>
  </si>
  <si>
    <t>OSTATNÍ POŽADAVKY - HLAVNÍ MOSTNÍ PROHLÍDKA</t>
  </si>
  <si>
    <t>Poznámka k položce:_x000D_
dle ČSN 73 6221_x000D_
1=1,000 [A]_x000D_
položka zahrnuje :   - úkony dle ČSN 73 6221   - provedení hlavní mostní prohlídky oprávněnou fyzickou nebo právnickou osobou   - vyhotovení záznamu (protokolu), který jednoznačně definuje stav mostu</t>
  </si>
  <si>
    <t>12573</t>
  </si>
  <si>
    <t>VYKOPÁVKY ZE ZEMNÍKŮ A SKLÁDEK TŘ. I</t>
  </si>
  <si>
    <t>Poznámka k položce:_x000D_
50% zásypu místní materiál  vykolávky z mezideponie_x000D_
zásyp za opěrami po pláň 2*3.5*0.8*6.5=36,400 [A]  Celkem: A/2=18,200 [B]_x000D_
položka zahrnuje: 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ruční vykopávky, odstranění kořenů a napadávek  - pažení, vzepření a rozepření vč. přepažování (vyjma štětových stěn)  - úpravu, ochranu a očištění dna, základové spáry, stěn a svahů  - udržování výkopiště a jeho ochrana proti vodě  - odvedení nebo obvedení vody v okolí výkopiště a ve výkopišti  - třídění výkopku  - veškeré pomocné konstrukce umožňující provedení vykopávky (příjezdy, sjezdy, nájezdy, lešení, podpěr. konstr., přemostění, zpevněné plochy, zakrytí a pod.)  položka nezahrnuje:  - práce spojené s otvírkou zemníku</t>
  </si>
  <si>
    <t>131738</t>
  </si>
  <si>
    <t>HLOUBENÍ JAM ZAPAŽ I NEPAŽ TŘ. I, ODVOZ DO 20KM</t>
  </si>
  <si>
    <t>Poznámka k položce:_x000D_
v návaznosti na SO100  zpětné použití do zásypu posoudí TDI_x000D_
výkop od pláně komunikace (SO100) níže  výkopy na levobřežní straně 5,0*6,5*1,45=47,125 [A]  výkopy na pravobřežní straně 5,0*6,5*1,45=47,125 [B]  Celkem: A+B=94,250 [C]_x000D_
položka zahrnuje: 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svahování a přesvah. svahů do konečného tvaru, výměna hornin v podloží a v pláni znehodnocené klimatickými vlivy  - ruční vykopávky, odstranění kořenů a napadávek  - pažení, vzepření a rozepření vč. přepažování (vyjma štětových stěn)  - úpravu, ochranu a očištění dna, základové spáry, stěn a svahů  - odvedení nebo obvedení vody v okolí výkopiště a ve výkopišti  - třídění výkopku  - veškeré pomocné konstrukce umožňující provedení vykopávky (příjezdy, sjezdy, nájezdy, lešení, podpěr. konstr., přemostění, zpevněné plochy, zakrytí a pod.)  - nezahrnuje uložení zeminy (na skládku, do násypu) ani poplatky za skládku, vykazují se v položce č.0141**</t>
  </si>
  <si>
    <t>171103</t>
  </si>
  <si>
    <t>ULOŽENÍ SYPANINY DO ZÁSYPŮ SE ZHUTNĚNÍM DO 100% PS</t>
  </si>
  <si>
    <t>Poznámka k položce:_x000D_
50% zásypu místní materiál  po vrstvách max 30cm hutněný na 100%PS (45MPa na pláni)_x000D_
zásyp za opěrami po pláň 2*3.4*0.8*12.0=65,280 [A]  Celkem: A/2=32,640 [B]_x000D_
položka zahrnuje:  - kompletní provedení zemní konstrukce vč. výběru vhodného materiálu  - úprava  ukládaného  materiálu  vlhčením,  tříděním,  promícháním  nebo  vysoušením,  příp. jiné úpravy za účelem zlepšení jeho  mech. vlastností  - hutnění i různé míry hutnění   - ošetření úložiště po celou dobu práce v něm vč. klimatických opatření  - ztížení v okolí vedení, konstrukcí a objektů a jejich dočasné zajištění  - ztížení provádění vč. hutnění ve ztížených podmínkách a stísněných prostorech  - ztížené ukládání sypaniny pod vodu  - ukládání po vrstvách a po jiných nutných částech (figurách) vč. dosypávek  - spouštění a nošení materiálu  - výměna částí zemní konstrukce znehodnocené klimatickými vlivy  - ruční hutnění a výplň jam a prohlubní v podloží  - úprava, očištění, ochrana a zhutnění podloží  - svahování, hutnění a uzavírání povrchů svahů  - zřízení lavic na svazích  - udržování úložiště a jeho ochrana proti vodě  - odvedení nebo obvedení vody v okolí úložiště a v úložišti  - veškeré  pomocné konstrukce umožňující provedení  zemní konstrukce  (příjezdy,  sjezdy,  nájezdy, lešení, podpěrné konstrukce, přemostění, zpevněné plochy, zakrytí a pod.)</t>
  </si>
  <si>
    <t>17120</t>
  </si>
  <si>
    <t>ULOŽENÍ SYPANINY DO NÁSYPŮ A NA SKLÁDKY BEZ ZHUTNĚNÍ</t>
  </si>
  <si>
    <t>Poznámka k položce:_x000D_
uložení výkopku na mezideponii pro možnost zpětného použití  50% zásypu místní materiál_x000D_
zásyp za opěrami po pláň 2*3.5*0.8*6.5=36,400 [A]  Celkem: A/2=18,200 [B]_x000D_
položka zahrnuje:  - kompletní provedení zemní konstrukce do předepsaného tvaru  - ošetření úložiště po celou dobu práce v něm vč. klimatických opatření  - ztížení v okolí vedení, konstrukcí a objektů a jejich dočasné zajištění  - ztížení provádění ve ztížených podmínkách a stísněných prostorech  - ztížené ukládání sypaniny pod vodu  - ukládání po vrstvách a po jiných nutných částech (figurách) vč. dosypávek  - spouštění a nošení materiálu  - úprava, očištění a ochrana podloží a svahů  - svahování, uzavírání povrchů svahů  - udržování úložiště a jeho ochrana proti vodě  - odvedení nebo obvedení vody v okolí úložiště a v úložišti  - veškeré  pomocné konstrukce umožňující provedení  zemní konstrukce  (příjezdy,  sjezdy,  nájezdy, lešení, podpěrné konstrukce, přemostění, zpevněné plochy, zakrytí a pod.)</t>
  </si>
  <si>
    <t>Základy</t>
  </si>
  <si>
    <t>21263</t>
  </si>
  <si>
    <t>TRATIVODY KOMPLET Z TRUB Z PLAST HMOT DN DO 150MM</t>
  </si>
  <si>
    <t>Poznámka k položce:_x000D_
drenáž za vahadly základovými deskami vahadel 16,0*2=32,000 [A]_x000D_
Položka platí pro kompletní konstrukce trativodů a zahrnuje zejména:   - výkop rýhy předepsaného tvaru v dané třídě těžitelnosti, výplň, zásyp trativodu včetně dopravy, uložení přebytečného materiálu, dodávky předepsaného materiálu pro výplň a zásyp   - zřízení spojovací vrstvy   - zřízení podkladu a lože trativodu z předepsaného materiálu   - dodávka a uložení trativodu předepsaného materiálu a profilu   - obsyp trativodu předepsaným materiálem   - ukončení trativodu zaústěním do potrubí nebo vodoteče, případně vybudování ukončujícího objektu (kapličky) dle VL   - veškerý materiál, výrobky a polotovary, včetně mimostaveništní a vnitrostaveništní dopravy   - nezahrnuje opláštění z geotextilie, fólie</t>
  </si>
  <si>
    <t>224324</t>
  </si>
  <si>
    <t>PILOTY ZE ŽELEZOBETONU C25/30</t>
  </si>
  <si>
    <t>Poznámka k položce:_x000D_
průměr pilot 600mm_x000D_
piloty 3.14*0.3^2*3,6*3*2=6,104 [A]_x000D_
položka zahrnuje:   - dodání  čerstvého  betonu  (betonové  směsi)  požadované  kvality,  jeho  uložení  do požadovaného tvaru při jakékoliv hustotě výztuže, konzistenci čerstvého betonu a způsobu hutnění, ošetření a ochranu betonu   - zhotovení nepropustného, mrazuvzdorného betonu a betonu požadované trvanlivosti a vlastností   - užití potřebných přísad a technologií výroby betonu   - zřízení pracovních a dilatačních spar, včetně potřebných úprav, výplně, vložek, opracování, očištění a ošetření   - bednění  požadovaných  konstr. (i ztracené) s úpravou  dle požadované  kvality povrchu betonu, včetně odbedňovacích a odskružovacích prostředků   - podpěrné  konstr. (skruže) a lešení všech druhů pro bednění, uložení čerstvého betonu, výztuže a doplňkových konstr., vč. požadovaných otvorů, ochranných a bezpečnostních opatření a základů těchto konstrukcí a lešení   - vytvoření kotevních čel, kapes, nálitků, a sedel   - zřízení  všech  požadovaných  otvorů, kapes, výklenků, prostupů, dutin, drážek a pod., vč. ztížení práce a úprav  kolem nich   - úpravy pro osazení výztuže, doplňkových konstrukcí a vybavení   - úpravy povrchu pro položení požadované izolace, povlaků a nátěrů, případně vyspravení   - upevnění kotevních prvků a doplňkových konstrukcí   - nátěry zabraňující soudržnost betonu a bednění   - výplň, těsnění  a tmelení spar a spojů   - opatření  povrchů  betonu  izolací  proti zemní vlhkosti v částech, kde přijdou do styku se zeminou nebo kamenivem   - případné zřízení spojovací vrstvy u základů   - úpravy pro osazení zařízení ochrany konstrukce proti vlivu bludných proudů   - objem betonu pro přebetonování a nadbetonování, který se nepřičítá ke stanovenému objemu výplně piloty   - ukončení piloty pod ústím vrtu a vyplnění zbývající části sypaninou nebo kamenivem   - odbourání a odstranění znehodnocené části výplně a úprava hlavy piloty před výstavbou další konstrukční části   - zřízení výplně piloty pod hladinou vody   - veškerý materiál, výrobky a polotovary, včetně mimostaveništní a vnitrostaveništní dopravy   - nezahrnuje dodání a osazení výztuže, nezahrnuje vrty</t>
  </si>
  <si>
    <t>224365</t>
  </si>
  <si>
    <t>VÝZTUŽ PILOT Z OCELI 10505, B500B</t>
  </si>
  <si>
    <t>T</t>
  </si>
  <si>
    <t>Poznámka k položce:_x000D_
průměr pilot 600mm_x000D_
odhad stupně vyztužení:  piloty 3.14*0.3^2*3,6*3*2*0.025*7.85=1,198 [A]_x000D_
položka zahrnuje:   - veškerý materiál, výrobky a polotovary, včetně mimostaveništní a vnitrostaveništní dopravy   - dodání betonářské výztuže v požadované kvalitě, stříhání, řezání, ohýbání a spojování do všech požadovaných tvarů (vč. armakošů) a uložení s požadovaným zajištěním polohy a krytí výztuže betonem   - veškeré svary nebo jiné spoje výztuže   - pomocné konstrukce a práce pro osazení a upevnění výztuže   - zednické výpomoci pro montáž betonářské výztuže   - úpravy výztuže pro osazení doplňkových konstrukcí   - ochranu výztuže do doby jejího zabetonování   - úpravy výztuže pro zřízení kotevních prvků, závěsných ok a doplňkových konstrukcí   - veškerá opatření pro zajištění soudržnosti výztuže a betonu   - vodivé propojení výztuže, které je součástí ochrany konstrukce proti vlivům bludných proudů, vyvedení do měřících skříní nebo míst pro měření bludných proudů (vlastní měřící skříně se uvádějí položkami SD 74)   - povrchovou antikorozní úpravu výztuže   - separaci výztuže   - osazení měřících zařízení a úpravy pro ně   - osazení měřících skříní nebo míst pro měření bludných proudů</t>
  </si>
  <si>
    <t>261613</t>
  </si>
  <si>
    <t>VRTY PRO KOTVENÍ A INJEKTÁŽ TŘ VI NA POVRCHU D DO 25MM</t>
  </si>
  <si>
    <t>Poznámka k položce:_x000D_
vrty pro kotvení pilířku do koruny kamenné zdi 4*4*0.5=8,000 [A]_x000D_
položka zahrnuje:  přemístění, montáž a demontáž vrtných souprav  svislou dopravu zeminy z vrtu  vodorovnou dopravu zeminy bez uložení na skládku  případně nutné pažení dočasné (včetně odpažení) i trvalé</t>
  </si>
  <si>
    <t>264228</t>
  </si>
  <si>
    <t>VRTY PRO PILOTY TŘ. II D DO 600MM</t>
  </si>
  <si>
    <t>Poznámka k položce:_x000D_
včetně odvozu vytěžené zeminy na skládku DO 20KM_x000D_
vrty pro piloty horní část 3.0*3*2=18,000 [A]_x000D_
Položka zahrnuje:   - zřízení vrtu, svislou a vodorovnou dopravu zeminy bez uložení na skládku, vrtací práce zapaž. i nepaž. vrtu   - čerpání vody z vrtu, vyčištění vrtu   - zabezpečení vrtacích prací   - dopravu, nájem, provoz a přemístění, montáž a demontáž vrtacích zařízení a dalších mechanismů   - lešení a podpěrné konstrukce pro práci a manipulaci s vrtacím zařízení a dalších mechanismů   - vrtací plošiny vč. zemních prací, zpevnění, odvodnění a pod.   - v případě zapažení dočasnými pažnicemi jejich opotřebení   - v případě zapažení suspenzí veškeré hospodaření s ní   Položka nezahrnuje:   -  zapažení trvalými pažnicemi   -  uložení zeminy na skládku a poplatek za skládku   Způsob měření:   - do délky vrtu se nezapočítává  hluché vrtání</t>
  </si>
  <si>
    <t>264328</t>
  </si>
  <si>
    <t>VRTY PRO PILOTY TŘ. III D DO 600MM</t>
  </si>
  <si>
    <t>Poznámka k položce:_x000D_
včetně odvozu vytěžené zeminy na skládku DO 20KM_x000D_
vrty pro piloty dolní část 1,6*3*2=9,600 [A]_x000D_
Položka zahrnuje:   - zřízení vrtu, svislou a vodorovnou dopravu zeminy bez uložení na skládku, vrtací práce zapaž. i nepaž. vrtu   - čerpání vody z vrtu, vyčištění vrtu   - zabezpečení vrtacích prací   - dopravu, nájem, provoz a přemístění, montáž a demontáž vrtacích zařízení a dalších mechanismů   - lešení a podpěrné konstrukce pro práci a manipulaci s vrtacím zařízení a dalších mechanismů   - vrtací plošiny vč. zemních prací, zpevnění, odvodnění a pod.   - v případě zapažení dočasnými pažnicemi jejich opotřebení   - v případě zapažení suspenzí veškeré hospodaření s ní   Položka nezahrnuje:   -  zapažení trvalými pažnicemi   -  uložení zeminy na skládku a poplatek za skládku   Způsob měření:   - do délky vrtu se nezapočítává  hluché vrtání</t>
  </si>
  <si>
    <t>272325</t>
  </si>
  <si>
    <t>ZÁKLADY ZE ŽELEZOBETONU DO C30/37</t>
  </si>
  <si>
    <t>Poznámka k položce:_x000D_
vahadlové základové desky 3.65*0.5*4.5*2=16,425 [A]_x000D_
- dodání  čerstvého  betonu  (betonové  směsi)  požadované  kvality,  jeho  uložení  do požadovaného tvaru při jakékoliv hustotě výztuže, konzistenci čerstvého betonu a způsobu hutnění, ošetření a ochranu betonu,   - zhotovení nepropustného, mrazuvzdorného betonu a betonu požadované trvanlivosti a vlastností,   - užití potřebných přísad a technologií výroby betonu,   - zřízení pracovních a dilatačních spar, včetně potřebných úprav, výplně, vložek, opracování, očištění a ošetření,   - bednění  požadovaných  konstr. (i ztracené) s úpravou  dle požadované  kvality povrchu betonu, včetně odbedňovacích a odskružovacích prostředků,   - podpěrné  konstr. (skruže) a lešení všech druhů pro bednění, uložení čerstvého betonu, výztuže a doplňkových konstr., vč. požadovaných otvorů, ochranných a bezpečnostních opatření a základů těchto konstrukcí a lešení,   - vytvoření kotevních čel, kapes, nálitků, a sedel,   - zřízení  všech  požadovaných  otvorů, kapes, výklenků, prostupů, dutin, drážek a pod., vč. ztížení práce a úprav  kolem nich,   - úpravy pro osazení výztuže, doplňkových konstrukcí a vybavení,   - úpravy povrchu pro položení požadované izolace, povlaků a nátěrů, případně vyspravení,   - ztížení práce u kabelových a injektážních trubek a ostatních zařízení osazovaných do betonu,   - konstrukce betonových kloubů, upevnění kotevních prvků a doplňkových konstrukcí,   - nátěry zabraňující soudržnost betonu a bednění,   - výplň, těsnění  a tmelení spar a spojů,   - opatření  povrchů  betonu  izolací  proti zemní vlhkosti v částech, kde přijdou do styku se zeminou nebo kamenivem,   - případné zřízení spojovací vrstvy u základů,   - úpravy pro osazení zařízení ochrany konstrukce proti vlivu bludných proudů,</t>
  </si>
  <si>
    <t>272365</t>
  </si>
  <si>
    <t>VÝZTUŽ ZÁKLADŮ Z OCELI 10505, B500B</t>
  </si>
  <si>
    <t>Poznámka k položce:_x000D_
odhad stupně vyztužení:  vahadlové základové desky 3.65*0.5*4.5*2*0.03*7.85=3,868 [A]_x000D_
Položka zahrnuje veškerý materiál, výrobky a polotovary, včetně mimostaveništní a vnitrostaveništní dopravy (rovněž přesuny), včetně naložení a složení, případně s uložením   - dodání betonářské výztuže v požadované kvalitě, stříhání, řezání, ohýbání a spojování do všech požadovaných tvarů (vč. armakošů) a uložení s požadovaným zajištěním polohy a krytí výztuže betonem,   - veškeré svary nebo jiné spoje výztuže,   - pomocné konstrukce a práce pro osazení a upevnění výztuže,   - zednické výpomoci pro montáž betonářské výztuže,   - úpravy výztuže pro osazení doplňkových konstrukcí,   - ochranu výztuže do doby jejího zabetonování,   - úpravy výztuže pro zřízení železobetonových kloubů, kotevních prvků, závěsných ok a doplňkových konstrukcí,   - veškerá opatření pro zajištění soudržnosti výztuže a betonu,   - vodivé propojení výztuže, které je součástí ochrany konstrukce proti vlivům bludných proudů, vyvedení do měřících skříní nebo míst pro měření bludných proudů (vlastní měřící skříně se uvádějí položkami SD 74),   - povrchovou antikorozní úpravu výztuže,   - separaci výztuže,   - osazení měřících zařízení a úpravy pro ně,   - osazení měřících skříní nebo míst pro měření bludných proudů.</t>
  </si>
  <si>
    <t>Svislé konstrukce</t>
  </si>
  <si>
    <t>31722.R-ŽU.ID</t>
  </si>
  <si>
    <t>ŘÍMSY Z KAMENIC VÝROBKŮ</t>
  </si>
  <si>
    <t>Poznámka k položce:_x000D_
kamenná římsa na mostě se zaoblenými hranami  povrchová úprava bude zvolena v rámci RDS dle požadavku TDI a AD_x000D_
kamenné římsy na mostě 10.5*0.25*0.10*2=0,525 [A]  kamenná deska na pilířku 0.9*0.9*0.1*4=0,324 [B]  Celkem: A+B=0,849 [C]_x000D_
Položka zahrnuje dodání předepsaného hlavního materiálu, spojovacího materiálu, vyzdění do předepsaného tavru, včetně mimostaveništní a vnitrostaveništní dopravy._x000D_
Druh kamene a velikost zdících prvků: Liberecká žula identická s navazujícími částmi nábřežních zdí předchozí stavební akce Libereckého kraje. _x000D_
Všechny položky kamenných výrobků a konstrukcí podléhají vzorkovacímu procesu a schválení AD a TDI.</t>
  </si>
  <si>
    <t>327221.R-ŽU.ID</t>
  </si>
  <si>
    <t>OBKLAD ZDÍ OPĚRNÝCH, ZÁRUBNÍCH, NÁBŘEŽNÍCH KVÁDROVÝ A ŘÁDKOVÝ</t>
  </si>
  <si>
    <t>Poznámka k položce:_x000D_
Pro obklad zdiva bude použito hrubě opracovaného kamene žuly - štípaných kopáků, průměrná velikost kamene cca 20x20x40cm (ŠxVxD). Dle charakteru stávajícího zdiva mohou být použity kameny o proměnné délce mezi 20-100cm. Kamenný obklad bude proveden formou řádkového zdiva. Šířka spár 3-5 cm.  Kotvení bude použito dle zhotovitelem zvolené technologie výstavby. Pokud bude obklad předem vyzděn do bednění, není zapotřebí dodatečné kotvení. Pokud bude železobetonové zdivo obkládáno dodatečně, bude zapotřebí použít ocelových kotev v rastru min 5ks/m2_x000D_
obklad koncového pilířku 0.6*1.95*0.2*4*4=3,744 [A]  dozděný obklad regulační zdi 0.2*0.6*5.5=0,660 [B]  Celkem: A+B=4,404 [C]_x000D_
položka zahrnuje dodávku a osazení dvoustranně lícovaného kamene, jeho případné kotvení se všemi souvisejícími materiály a pracemi, dodávku předepsané malty, spárování._x000D_
Druh kamene a velikost zdících prvků: Liberecká žula identická s navazujícími částmi nábřežních zdí předchozí stavební akce Libereckého kraje. _x000D_
Všechny položky kamenných výrobků a konstrukcí podléhají vzorkovacímu procesu a schválení AD a TDI.</t>
  </si>
  <si>
    <t>327324</t>
  </si>
  <si>
    <t>ZDI OPĚRNÉ, ZÁRUBNÍ, NÁBŘEŽNÍ ZE ŽELEZOVÉHO BETONU DO C25/30</t>
  </si>
  <si>
    <t>Poznámka k položce:_x000D_
koncový sloupek 0.4*0.4*1,95*4=1,248 [A]  dobetonování koruny regulační zdi za obkladem 0.6*0.6*5.5=1,980 [B]  Celkem: A+B=3,228 [C]_x000D_
- dodání  čerstvého  betonu  (betonové  směsi)  požadované  kvality,  jeho  uložení  do požadovaného tvaru při jakékoliv hustotě výztuže, konzistenci čerstvého betonu a způsobu hutnění, ošetření a ochranu betonu,  - zhotovení nepropustného, mrazuvzdorného betonu a betonu požadované trvanlivosti a vlastností,  - užití potřebných přísad a technologií výroby betonu,  - zřízení pracovních a dilatačních spar, včetně potřebných úprav, výplně, vložek, opracování, očištění a ošetření,  - bednění  požadovaných  konstr. (i ztracené) s úpravou  dle požadované  kvality povrchu betonu, včetně odbedňovacích a odskružovacích prostředků,  - podpěrné  konstr. (skruže) a lešení všech druhů pro bednění, uložení čerstvého betonu, výztuže a doplňkových konstr., vč. požadovaných otvorů, ochranných a bezpečnostních opatření a základů těchto konstrukcí a lešení,  - vytvoření kotevních čel, kapes, nálitků, a sedel,  - zřízení  všech  požadovaných  otvorů, kapes, výklenků, prostupů, dutin, drážek a pod., vč. ztížení práce a úprav  kolem nich,  - úpravy pro osazení výztuže, doplňkových konstrukcí a vybavení,  - úpravy povrchu pro položení požadované izolace, povlaků a nátěrů, případně vyspravení,  - ztížení práce u kabelových a injektážních trubek a ostatních zařízení osazovaných do betonu,  - konstrukce betonových kloubů, upevnění kotevních prvků a doplňkových konstrukcí,  - nátěry zabraňující soudržnost betonu a bednění,  - výplň, těsnění  a tmelení spar a spojů,  - opatření  povrchů  betonu  izolací  proti zemní vlhkosti v částech, kde přijdou do styku se zeminou nebo kamenivem,  - případné zřízení spojovací vrstvy u základů,  - úpravy pro osazení zařízení ochrany konstrukce proti vlivu bludných proudů</t>
  </si>
  <si>
    <t>327365</t>
  </si>
  <si>
    <t>VÝZTUŽ ZDÍ OPĚRNÝCH, ZÁRUBNÍCH, NÁBŘEŽNÍCH Z OCELI 10505, B500B</t>
  </si>
  <si>
    <t>Poznámka k položce:_x000D_
odhad stupně vyztužení:  koncový sloupek 0.4*0.4*1.95*0.025*7.85*4=0,245 [A]_x000D_
Položka zahrnuje veškerý materiál, výrobky a polotovary, včetně mimostaveništní a vnitrostaveništní dopravy (rovněž přesuny), včetně naložení a složení, případně s uložením  - dodání betonářské výztuže v požadované kvalitě, stříhání, řezání, ohýbání a spojování do všech požadovaných tvarů (vč. armakošů) a uložení s požadovaným zajištěním polohy a krytí výztuže betonem,  - veškeré svary nebo jiné spoje výztuže,  - pomocné konstrukce a práce pro osazení a upevnění výztuže,  - zednické výpomoci pro montáž betonářské výztuže,  - úpravy výztuže pro osazení doplňkových konstrukcí,  - ochranu výztuže do doby jejího zabetonování,  - úpravy výztuže pro zřízení železobetonových kloubů, kotevních prvků, závěsných ok a doplňkových konstrukcí,  - veškerá opatření pro zajištění soudržnosti výztuže a betonu,  - vodivé propojení výztuže, které je součástí ochrany konstrukce proti vlivům bludných proudů, vyvedení do měřících skříní nebo míst pro měření bludných proudů (vlastní měřící skříně se uvádějí položkami SD 74),  - povrchovou antikorozní úpravu výztuže,  - separaci výztuže,  - osazení měřících zařízení a úpravy pro ně,  - osazení měřících skříní nebo míst pro měření bludných proudů.</t>
  </si>
  <si>
    <t>333325</t>
  </si>
  <si>
    <t>MOSTNÍ OPĚRY A KŘÍDLA ZE ŽELEZOVÉHO BETONU DO C30/37</t>
  </si>
  <si>
    <t>Poznámka k položce:_x000D_
dříky opěr s náběhy   ((1,275*0,95*4,5)+((1,225*0,6)/2*4,5)+(1,19*0,35*4,5)-(0.3*0.17*4.5))*2=17,498 [A]_x000D_
- dodání  čerstvého  betonu  (betonové  směsi)  požadované  kvality,  jeho  uložení  do požadovaného tvaru při jakékoliv hustotě výztuže, konzistenci čerstvého betonu a způsobu hutnění, ošetření a ochranu betonu,   - zhotovení nepropustného, mrazuvzdorného betonu a betonu požadované trvanlivosti a vlastností,   - užití potřebných přísad a technologií výroby betonu,   - zřízení pracovních a dilatačních spar, včetně potřebných úprav, výplně, vložek, opracování, očištění a ošetření,   - bednění  požadovaných  konstr. (i ztracené) s úpravou  dle požadované  kvality povrchu betonu, včetně odbedňovacích a odskružovacích prostředků,   - podpěrné  konstr. (skruže) a lešení všech druhů pro bednění, uložení čerstvého betonu, výztuže a doplňkových konstr., vč. požadovaných otvorů, ochranných a bezpečnostních opatření a základů těchto konstrukcí a lešení,   - vytvoření kotevních čel, kapes, nálitků, a sedel,   - zřízení  všech  požadovaných  otvorů, kapes, výklenků, prostupů, dutin, drážek a pod., vč. ztížení práce a úprav  kolem nich,   - úpravy pro osazení výztuže, doplňkových konstrukcí a vybavení,   - úpravy povrchu pro položení požadované izolace, povlaků a nátěrů, případně vyspravení,   - ztížení práce u kabelových a injektážních trubek a ostatních zařízení osazovaných do betonu,   - konstrukce betonových kloubů, upevnění kotevních prvků a doplňkových konstrukcí,   - nátěry zabraňující soudržnost betonu a bednění,   - výplň, těsnění  a tmelení spar a spojů,   - opatření  povrchů  betonu  izolací  proti zemní vlhkosti v částech, kde přijdou do styku se zeminou nebo kamenivem,   - případné zřízení spojovací vrstvy u základů,   - úpravy pro osazení zařízení ochrany konstrukce proti vlivu bludných proudů</t>
  </si>
  <si>
    <t>333365</t>
  </si>
  <si>
    <t>VÝZTUŽ MOSTNÍCH OPĚR A KŘÍDEL Z OCELI 10505, B500B</t>
  </si>
  <si>
    <t>Poznámka k položce:_x000D_
odhad stupně vyztužení:  dříky opěr s náběhy   ((1,275*0,95*4,5)+((1,225*0,6)/2*4,5)+(1,19*0,35*4,5)-(0.3*0.17*4.5))*2*0.03*7.85=4,121 [A]_x000D_
Položka zahrnuje veškerý materiál, výrobky a polotovary, včetně mimostaveništní a vnitrostaveništní dopravy (rovněž přesuny), včetně naložení a složení, případně s uložením   - dodání betonářské výztuže v požadované kvalitě, stříhání, řezání, ohýbání a spojování do všech požadovaných tvarů (vč. armakošů) a uložení s požadovaným zajištěním polohy a krytí výztuže betonem,   - veškeré svary nebo jiné spoje výztuže,   - pomocné konstrukce a práce pro osazení a upevnění výztuže,   - zednické výpomoci pro montáž betonářské výztuže,   - úpravy výztuže pro osazení doplňkových konstrukcí,   - ochranu výztuže do doby jejího zabetonování,   - úpravy výztuže pro zřízení železobetonových kloubů, kotevních prvků, závěsných ok a doplňkových konstrukcí,   - veškerá opatření pro zajištění soudržnosti výztuže a betonu,   - vodivé propojení výztuže, které je součástí ochrany konstrukce proti vlivům bludných proudů, vyvedení do měřících skříní nebo míst pro měření bludných proudů (vlastní měřící skříně se uvádějí položkami SD 74),   - povrchovou antikorozní úpravu výztuže,   - separaci výztuže,   - osazení měřících zařízení a úpravy pro ně,   - osazení měřících skříní nebo míst pro měření bludných proudů.</t>
  </si>
  <si>
    <t>421325</t>
  </si>
  <si>
    <t>MOSTNÍ NOSNÉ DESKOVÉ KONSTRUKCE ZE ŽELEZOBETONU C30/37</t>
  </si>
  <si>
    <t>Poznámka k položce:_x000D_
deska nosné konstrukce na skruži 4,5*0.35*10.4=16,380 [A]_x000D_
- dodání  čerstvého  betonu  (betonové  směsi)  požadované  kvality,  jeho  uložení  do požadovaného tvaru při jakékoliv hustotě výztuže, konzistenci čerstvého betonu a způsobu hutnění, ošetření a ochranu betonu,   - zhotovení nepropustného, mrazuvzdorného betonu a betonu požadované trvanlivosti a vlastností,   - užití potřebných přísad a technologií výroby betonu,   - zřízení pracovních a dilatačních spar, včetně potřebných úprav, výplně, vložek, opracování, očištění a ošetření,   - bednění  požadovaných  konstr. (i ztracené) s úpravou  dle požadované  kvality povrchu betonu, včetně odbedňovacích a odskružovacích prostředků,   - podpěrné  konstr. (skruže) a lešení všech druhů pro bednění, uložení čerstvého betonu, výztuže a doplňkových konstr., vč. požadovaných otvorů, ochranných a bezpečnostních opatření a základů těchto konstrukcí a lešení,   - vytvoření kotevních čel, kapes, nálitků, a sedel,   - zřízení  všech  požadovaných  otvorů, kapes, výklenků, prostupů, dutin, drážek a pod., vč. ztížení práce a úprav  kolem nich,   - úpravy pro osazení výztuže, doplňkových konstrukcí a vybavení,   - úpravy povrchu pro položení požadované izolace, povlaků a nátěrů, případně vyspravení,   - ztížení práce u kabelových a injektážních trubek a ostatních zařízení osazovaných do betonu,   - konstrukce betonových kloubů, upevnění kotevních prvků a doplňkových konstrukcí,   - nátěry zabraňující soudržnost betonu a bednění,   - výplň, těsnění  a tmelení spar a spojů,   - opatření  povrchů  betonu  izolací  proti zemní vlhkosti v částech, kde přijdou do styku se zeminou nebo kamenivem,   - případné zřízení spojovací vrstvy u základů,   - úpravy pro osazení zařízení ochrany konstrukce proti vlivu bludných proudů</t>
  </si>
  <si>
    <t>421365</t>
  </si>
  <si>
    <t>VÝZTUŽ MOSTNÍ DESKOVÉ KONSTRUKCE Z OCELI 10505, B500B</t>
  </si>
  <si>
    <t>Poznámka k položce:_x000D_
odhad stupně vyztužení:  deska nosné konstrukce na skruži 4,5*0.35*10.4*0.04*7.85=5,143 [A]_x000D_
Položka zahrnuje veškerý materiál, výrobky a polotovary, včetně mimostaveništní a vnitrostaveništní dopravy (rovněž přesuny), včetně naložení a složení, případně s uložením   - dodání betonářské výztuže v požadované kvalitě, stříhání, řezání, ohýbání a spojování do všech požadovaných tvarů (vč. armakošů) a uložení s požadovaným zajištěním polohy a krytí výztuže betonem,   - veškeré svary nebo jiné spoje výztuže,   - pomocné konstrukce a práce pro osazení a upevnění výztuže,   - zednické výpomoci pro montáž betonářské výztuže,   - úpravy výztuže pro osazení doplňkových konstrukcí,   - ochranu výztuže do doby jejího zabetonování,   - úpravy výztuže pro zřízení železobetonových kloubů, kotevních prvků, závěsných ok a doplňkových konstrukcí,   - veškerá opatření pro zajištění soudržnosti výztuže a betonu,   - vodivé propojení výztuže, které je součástí ochrany konstrukce proti vlivům bludných proudů, vyvedení do měřících skříní nebo míst pro měření bludných proudů (vlastní měřící skříně se uvádějí položkami SD 74.   - povrchovou antikorozní úpravu výztuže,   - separaci výztuže,   - osazení měřících zařízení a úpravy pro ně,   - osazení měřících skříní nebo míst pro měření bludných proudů.</t>
  </si>
  <si>
    <t>451313</t>
  </si>
  <si>
    <t>PODKLADNÍ A VÝPLŇOVÉ VRSTVY Z PROSTÉHO BETONU C16/20</t>
  </si>
  <si>
    <t>Poznámka k položce:_x000D_
podkladní beton pod vahadlové základy 4.0*5.3*0.2*2=8,480 [A]_x000D_
- dodání  čerstvého  betonu  (betonové  směsi)  požadované  kvality,  jeho  uložení  do požadovaného tvaru při jakékoliv hustotě výztuže, konzistenci čerstvého betonu a způsobu hutnění, ošetření a ochranu betonu,   - zhotovení nepropustného, mrazuvzdorného betonu a betonu požadované trvanlivosti a vlastností,   - užití potřebných přísad a technologií výroby betonu,   - zřízení pracovních a dilatačních spar, včetně potřebných úprav, výplně, vložek, opracování, očištění a ošetření,   - bednění  požadovaných  konstr. (i ztracené) s úpravou  dle požadované  kvality povrchu betonu, včetně odbedňovacích a odskružovacích prostředků,   - podpěrné  konstr. (skruže) a lešení všech druhů pro bednění, uložení čerstvého betonu, výztuže a doplňkových konstr., vč. požadovaných otvorů, ochranných a bezpečnostních opatření a základů těchto konstrukcí a lešení,   - vytvoření kotevních čel, kapes, nálitků, a sedel,   - zřízení  všech  požadovaných  otvorů, kapes, výklenků, prostupů, dutin, drážek a pod., vč. ztížení práce a úprav  kolem nich,   - úpravy pro osazení výztuže, doplňkových konstrukcí a vybavení,   - úpravy povrchu pro položení požadované izolace, povlaků a nátěrů, případně vyspravení,   - ztížení práce u kabelových a injektážních trubek a ostatních zařízení osazovaných do betonu,   - konstrukce betonových kloubů, upevnění kotevních prvků a doplňkových konstrukcí,   - nátěry zabraňující soudržnost betonu a bednění,   - výplň, těsnění  a tmelení spar a spojů,   - opatření  povrchů  betonu  izolací  proti zemní vlhkosti v částech, kde přijdou do styku se zeminou nebo kamenivem,   - případné zřízení spojovací vrstvy u základů,   - úpravy pro osazení zařízení ochrany konstrukce proti vlivu bludných proudů</t>
  </si>
  <si>
    <t>457313</t>
  </si>
  <si>
    <t>VYROVNÁVACÍ A SPÁDOVÝ PROSTÝ BETON C16/20</t>
  </si>
  <si>
    <t>Poznámka k položce:_x000D_
spádový beton pod drenáž 16,0*0,4*0,25*2=3,200 [A]_x000D_
- dodání  čerstvého  betonu  (betonové  směsi)  požadované  kvality,  jeho  uložení  do požadovaného tvaru při jakékoliv hustotě výztuže, konzistenci čerstvého betonu a způsobu hutnění, ošetření a ochranu betonu,   - zhotovení nepropustného, mrazuvzdorného betonu a betonu požadované trvanlivosti a vlastností,   - užití potřebných přísad a technologií výroby betonu,   - zřízení pracovních a dilatačních spar, včetně potřebných úprav, výplně, vložek, opracování, očištění a ošetření,   - bednění  požadovaných  konstr. (i ztracené) s úpravou  dle požadované  kvality povrchu betonu, včetně odbedňovacích a odskružovacích prostředků,   - podpěrné  konstr. (skruže) a lešení všech druhů pro bednění, uložení čerstvého betonu, výztuže a doplňkových konstr., vč. požadovaných otvorů, ochranných a bezpečnostních opatření a základů těchto konstrukcí a lešení,   - vytvoření kotevních čel, kapes, nálitků, a sedel,   - zřízení  všech  požadovaných  otvorů, kapes, výklenků, prostupů, dutin, drážek a pod., vč. ztížení práce a úprav  kolem nich,   - úpravy pro osazení výztuže, doplňkových konstrukcí a vybavení,   - úpravy povrchu pro položení požadované izolace, povlaků a nátěrů, případně vyspravení,   - ztížení práce u kabelových a injektážních trubek a ostatních zařízení osazovaných do betonu,   - konstrukce betonových kloubů, upevnění kotevních prvků a doplňkových konstrukcí,   - nátěry zabraňující soudržnost betonu a bednění,   - výplň, těsnění  a tmelení spar a spojů,   - opatření  povrchů  betonu  izolací  proti zemní vlhkosti v částech, kde přijdou do styku se zeminou nebo kamenivem,   - případné zřízení spojovací vrstvy u základů,   - úpravy pro osazení zařízení ochrany konstrukce proti vlivu bludných proudů</t>
  </si>
  <si>
    <t>45850</t>
  </si>
  <si>
    <t>VÝPLŇ ZA OPĚRAMI A ZDMI Z KAMENIVA</t>
  </si>
  <si>
    <t>Poznámka k položce:_x000D_
50% zásypu nakupovaný materiál  ŠD 0-32 po vrstvách max 30cm hutněný na 100%PS (45MPa na pláni)_x000D_
zásyp za opěrami po pláň 2*3.5*0.8*6.5=36,400 [A]  Celkem: A/2=18,200 [B]_x000D_
položka zahrnuje dodávku předepsaného kameniva, mimostaveništní a vnitrostaveništní dopravu a jeho uložení   není-li v zadávací dokumentaci uvedeno jinak, jedná se o nakupovaný materiál</t>
  </si>
  <si>
    <t>458523</t>
  </si>
  <si>
    <t>VÝPLŇ ZA OPĚRAMI A ZDMI Z KAMENIVA DRCENÉHO, INDEX ZHUTNĚNÍ ID DO 0,9</t>
  </si>
  <si>
    <t>Poznámka k položce:_x000D_
ŠD 16-32_x000D_
drenážní vrstvy za opěrami a nad základovými deskami (3.0+0.75)*0.2*5.3*2=7,950 [A]_x000D_
položka zahrnuje dodávku předepsaného kameniva, mimostaveništní a vnitrostaveništní dopravu a jeho uložení   není-li v zadávací dokumentaci uvedeno jinak, jedná se o nakupovaný materiál</t>
  </si>
  <si>
    <t>58242.R-ŽU</t>
  </si>
  <si>
    <t>DLÁŽDĚNÉ KRYTY Z KAMEN DESEK DO LOŽE Z MC</t>
  </si>
  <si>
    <t>M2</t>
  </si>
  <si>
    <t>Poznámka k položce:_x000D_
řezané desky tl.30mm s protiskluzovou úpravou lepené na izolaci_x000D_
pochozí plocha mostovky, stupně a podstupnice, koruna základu na předpolích  (1,0*4,5*2)+(((0,3*4,5)+(0,16*4,5)*2)*2)+(12,3*4,0)=63,780 [A]_x000D_
- dodání dlažebního materiálu v požadované kvalitě, dodání materiálu pro předepsané  lože v tloušťce předepsané dokumentací a pro předepsanou výplň spar   - očištění podkladu   - uložení dlažby dle předepsaného technologického předpisu včetně předepsané podkladní vrstvy a předepsané výplně spar   - zřízení vrstvy bez rozlišení šířky, pokládání vrstvy po etapách    - úpravu napojení, ukončení podél obrubníků, dilatačních zařízení, odvodňovacích proužků, odvodňovačů, vpustí, šachet a pod., nestanoví-li zadávací dokumentace jinak   - nezahrnuje postřiky, nátěry   - nezahrnuje těsnění podél obrubníků, dilatačních zařízení, odvodňovacích proužků, odvodňovačů, vpustí, šachet a pod._x000D_
Bílo-šedá žula barevně identická s navazující zpevněnou plochou předchozí stavební akce Libereckého kraje. Podléhá vzorkovacímu procesu a schválení AD a TDI.</t>
  </si>
  <si>
    <t>Přidružená stavební výroba</t>
  </si>
  <si>
    <t>711425</t>
  </si>
  <si>
    <t>IZOLACE MOSTOVEK POD VOZOVKOU POLYMERNÍ</t>
  </si>
  <si>
    <t>Poznámka k položce:_x000D_
nepojížděná_x000D_
na nk s přetažením min.1.0m na základovou desku   (15,4+2,0)*5,0=87,000 [A]_x000D_
položka zahrnuje:   - dodání  předepsaného izolačního materiálu   - očištění a ošetření podkladu, zadávací dokumentace může zahrnout i případné vyspravení   - zřízení izolace jako kompletního povlaku, případně komplet. soustavy nebo systému podle příslušného  technolog. předpisu   - zřízení izolace i jednotlivých vrstev po etapách, včetně pracovních spár a spojů   - úprava u okrajů, rohů, hran, dilatačních i pracovních spojů, kotev, obrubníků, dilatačních zařízení, odvodnění, otvorů, neizolovaných míst a pod.   - zajištění odvodnění povrchu izolace, včetně odvodnění nejnižších míst, pokud dokumentace pro zadání stavby nestanoví jinak   - ochrana izolace do doby zřízení definitivní ochranné vrstvy nebo konstrukce   - úprava, očištění a ošetření prostoru kolem izolace   - provedení požadovaných zkoušek   - nezahrnuje ochranné vrstvy, např. litý asfalt, asfaltový beton   v této položce se vykáže i izolace rámových konstrukcí (mosty, propusty, kolektory)</t>
  </si>
  <si>
    <t>Ostatní konstrukce a práce</t>
  </si>
  <si>
    <t>9112B1</t>
  </si>
  <si>
    <t>ZÁBRADLÍ MOSTNÍ SE SVISLOU VÝPLNÍ - DODÁVKA A MONTÁŽ</t>
  </si>
  <si>
    <t>Poznámka k položce:_x000D_
sklopné zábradlí  kotvené přes dodatečně vlepené kotevní prvky  vrty pr. min. 14mm, délka 140mm součást dodávky zábradlí_x000D_
na mostě a u schodiště 2*10.4=20,800 [A]_x000D_
položka zahrnuje:   dodání zábradlí včetně předepsané povrchové úpravy   kotvení sloupků, t.j. kotevní desky, šrouby z nerez oceli, vrty a zálivku, pokud zadávací dokumentace nestanoví jinak   případné nivelační hmoty pod kotevní desky</t>
  </si>
  <si>
    <t>Poznámka k položce:_x000D_
Zkušební konstrukce  Jedno kompletní pole sklopného zábradlí s kotvením,  pro ověření navrženého systému sklápění, stability kotvení a průhybu  vrty pr. min. 14mm, délka 140mm součást dodávky zábradlí_x000D_
2,0=2,000 [A]_x000D_
položka zahrnuje:  dodání zábradlí včetně předepsané povrchové úpravy  kotvení sloupků, t.j. kotevní desky, šrouby z nerez oceli, vrty a zálivku, pokud zadávací dokumentace nestanoví jinak  případné nivelační hmoty pod kotevní desky</t>
  </si>
  <si>
    <t>914A41</t>
  </si>
  <si>
    <t>EV ČÍSLO MOSTU OCEL S FÓLIÍ TŘ.3 DODÁVKA A MONTÁŽ</t>
  </si>
  <si>
    <t>Poznámka k položce:_x000D_
umístění na mostě určí TDI a AD_x000D_
1=1,000 [A]_x000D_
položka zahrnuje:   - dodávku a montáž značek v požadovaném provedení</t>
  </si>
  <si>
    <t>966138</t>
  </si>
  <si>
    <t>BOURÁNÍ KONSTRUKCÍ Z KAMENE NA MC S ODVOZEM DO 20KM</t>
  </si>
  <si>
    <t>Poznámka k položce:_x000D_
odvoz na skládku investora, určí TDI_x000D_
ubourání horní části zdi 0.8*1.0*6,0*2=9,600 [A]_x000D_
položka zahrnuje:   - rozbourání konstrukce bez ohledu na použitou technologii   - veškeré pomocné konstrukce (lešení a pod.)   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- veškeré další práce plynoucí z technologického předpisu a z platných předpisů</t>
  </si>
  <si>
    <t>SO 202 - Úprava pravobřežní nábřežní zdi</t>
  </si>
  <si>
    <t>Poznámka k položce:_x000D_
zemina bez kontaminace_x000D_
výkopy za korunou zdi pro drenáž 0.6*0.25*105.5=15,825 [A]_x000D_
zahrnuje veškeré poplatky provozovateli skládky související s uložením odpadu na skládce.</t>
  </si>
  <si>
    <t>014121</t>
  </si>
  <si>
    <t>POPLATKY ZA SKLÁDKU TYP S-OO (OSTATNÍ ODPAD)</t>
  </si>
  <si>
    <t>Poznámka k položce:_x000D_
odpad s příměsí cementu_x000D_
koruna zdi  8,85*0,55*0,8=3,894 [A]  38,9*0,75*0,8=23,340 [B]  33,18*1,0*0,8=26,544 [C]  15,7*0,85*0,8=10,676 [D]  0,8*1,95*0,8=1,248 [E]  7,9*0,65*0,8=4,108 [F]    Celkem: A+B+C+D+E+F=69,810 [G]_x000D_
zahrnuje veškeré poplatky provozovateli skládky související s uložením odpadu na skládce.</t>
  </si>
  <si>
    <t>Poznámka k položce:_x000D_
v návaznosti na SO100  zpětné použití do zásypu posoudí TDI_x000D_
výkopy za korunou zdi pro drenáž 0.6*0.25*105.5=15,825 [A]_x000D_
položka zahrnuje: 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svahování a přesvah. svahů do konečného tvaru, výměna hornin v podloží a v pláni znehodnocené klimatickými vlivy  - ruční vykopávky, odstranění kořenů a napadávek  - pažení, vzepření a rozepření vč. přepažování (vyjma štětových stěn)  - úpravu, ochranu a očištění dna, základové spáry, stěn a svahů  - odvedení nebo obvedení vody v okolí výkopiště a ve výkopišti  - třídění výkopku  - veškeré pomocné konstrukce umožňující provedení vykopávky (příjezdy, sjezdy, nájezdy, lešení, podpěr. konstr., přemostění, zpevněné plochy, zakrytí a pod.)  - nezahrnuje uložení zeminy (na skládku, do násypu) ani poplatky za skládku, vykazují se v položce č.0141**</t>
  </si>
  <si>
    <t>Poznámka k položce:_x000D_
za korunou zdi s prostupy do koryta 105,5=105,500 [A]_x000D_
Položka platí pro kompletní konstrukce trativodů a zahrnuje zejména:   - výkop rýhy předepsaného tvaru v dané třídě těžitelnosti, výplň, zásyp trativodu včetně dopravy, uložení přebytečného materiálu, dodávky předepsaného materiálu pro výplň a zásyp   - zřízení spojovací vrstvy   - zřízení podkladu a lože trativodu z předepsaného materiálu   - dodávka a uložení trativodu předepsaného materiálu a profilu   - obsyp trativodu předepsaným materiálem   - ukončení trativodu zaústěním do potrubí nebo vodoteče, případně vybudování ukončujícího objektu (kapličky) dle VL   - veškerý materiál, výrobky a polotovary, včetně mimostaveništní a vnitrostaveništní dopravy   - nezahrnuje opláštění z geotextilie, fólie</t>
  </si>
  <si>
    <t>Poznámka k položce:_x000D_
včetně kotevního tmelu_x000D_
vrty pro kotvení parapetní zídky do koruny kamenné zdi 105.5/0.5*2*0.5=211,000 [A]_x000D_
položka zahrnuje:   přemístění, montáž a demontáž vrtných souprav   svislou dopravu zeminy z vrtu   vodorovnou dopravu zeminy bez uložení na skládku   případně nutné pažení dočasné (včetně odpažení) i trvalé</t>
  </si>
  <si>
    <t>Poznámka k položce:_x000D_
vhodnost původních kamenných říms posoudí TDS   opracované bloky s oblou horní plochou   povrchová úprava bude zvolena v rámci RDS dle požadavku TDI a AD_x000D_
římsy na parapetní zídce 0.8*0.3*(94,0+10,5)=25,080 [A]  kamenná deska na pilířku 0.9*0.9*0.1=0,081 [B]  Celkem: A+B=25,161 [C]_x000D_
Položka zahrnuje dodání předepsaného hlavního materiálu, spojovacího materiálu, vyzdění do předepsaného tavru, včetně mimostaveništní a vnitrostaveništní dopravy._x000D_
Druh kamene a velikost zdících prvků: Liberecká žula identická s navazujícími částmi nábřežních zdí předchozí stavební akce Libereckého kraje. _x000D_
Všechny položky kamenných výrobků a konstrukcí podléhají vzorkovacímu procesu a schválení AD a TDI.</t>
  </si>
  <si>
    <t>Poznámka k položce:_x000D_
Pro obklad zdiva bude použito hrubě opracovaného kamene žuly - štípaných kopáků, průměrná velikost kamene cca 20x20x40cm (ŠxVxD). Dle charakteru stávajícího zdiva mohou být použity kameny o proměnné délce mezi 20-100cm. Kamenný obklad bude proveden formou řádkového zdiva. Šířka spár 3-5 cm.  Kotvení bude použito dle zhotovitelem zvolené technologie výstavby. Pokud bude obklad předem vyzděn do bednění, není zapotřebí dodatečné kotvení. Pokud bude železobetonové zdivo obkládáno dodatečně, bude zapotřebí použít ocelových kotev v rastru min 5ks/m2  včetně dozdění výústí drenází skrz zdivo_x000D_
obklad parapetní zdi   8,85*1,2*0,2*2=4,248 [A]  38,9*1,2*0,2*2=18,672 [B]  33,18*1,4*0,2*2=18,581 [C]  13,0*1,0*0,2*2=5,200 [D]  11,3*1,0*0,2*2=4,520 [E]    obklad středového pilířku   0.6*0.8*0.2*4=0,384 [F]    Celkem: A+B+C+D+E+F=51,605 [G]_x000D_
položka zahrnuje dodávku a osazení dvoustranně lícovaného kamene, jeho případné kotvení se všemi souvisejícími materiály a pracemi, dodávku předepsané malty, spárování._x000D_
Druh kamene a velikost zdících prvků: Liberecká žula identická s navazujícími částmi nábřežních zdí předchozí stavební akce Libereckého kraje. _x000D_
Všechny položky kamenných výrobků a konstrukcí podléhají vzorkovacímu procesu a schválení AD a TDI.</t>
  </si>
  <si>
    <t>Poznámka k položce:_x000D_
dřík parapetní zdi   8,85*1,2*0,4=4,248 [A]  38,9*1,2*0,4=18,672 [B]  33,18*1,4*0,4=18,581 [C]  13,0*1,0*0,4=5,200 [D]  11,3*1,0*0,4=4,520 [E]    dřík středového pilířku   0.8*0.4*0.4=0,128 [F]    Celkem: A+B+C+D+E+F=51,349 [G]_x000D_
- dodání  čerstvého  betonu  (betonové  směsi)  požadované  kvality,  jeho  uložení  do požadovaného tvaru při jakékoliv hustotě výztuže, konzistenci čerstvého betonu a způsobu hutnění, ošetření a ochranu betonu,   - zhotovení nepropustného, mrazuvzdorného betonu a betonu požadované trvanlivosti a vlastností,   - užití potřebných přísad a technologií výroby betonu,   - zřízení pracovních a dilatačních spar, včetně potřebných úprav, výplně, vložek, opracování, očištění a ošetření,   - bednění  požadovaných  konstr. (i ztracené) s úpravou  dle požadované  kvality povrchu betonu, včetně odbedňovacích a odskružovacích prostředků,   - podpěrné  konstr. (skruže) a lešení všech druhů pro bednění, uložení čerstvého betonu, výztuže a doplňkových konstr., vč. požadovaných otvorů, ochranných a bezpečnostních opatření a základů těchto konstrukcí a lešení,   - vytvoření kotevních čel, kapes, nálitků, a sedel,   - zřízení  všech  požadovaných  otvorů, kapes, výklenků, prostupů, dutin, drážek a pod., vč. ztížení práce a úprav  kolem nich,   - úpravy pro osazení výztuže, doplňkových konstrukcí a vybavení,   - úpravy povrchu pro položení požadované izolace, povlaků a nátěrů, případně vyspravení,   - ztížení práce u kabelových a injektážních trubek a ostatních zařízení osazovaných do betonu,   - konstrukce betonových kloubů, upevnění kotevních prvků a doplňkových konstrukcí,   - nátěry zabraňující soudržnost betonu a bednění,   - výplň, těsnění  a tmelení spar a spojů,   - opatření  povrchů  betonu  izolací  proti zemní vlhkosti v částech, kde přijdou do styku se zeminou nebo kamenivem,   - případné zřízení spojovací vrstvy u základů,   - úpravy pro osazení zařízení ochrany konstrukce proti vlivu bludných proudů</t>
  </si>
  <si>
    <t>Poznámka k položce:_x000D_
odhad stupně vyztužení:  dřík parapetní zdi   8,85*1,2*0,4*0.025*7.85=0,834 [A]  38,9*1,2*0,4*0.025*7.85=3,664 [B]  33,18*1,4*0,4*0.025*7.85=3,646 [C]  13,0*1,0*0,4*0.025*7.85=1,021 [D]  11,3*1,0*0,4*0.025*7.85=0,887 [E]    dřík středového pilířku   0.8*0.4*0.4*0.025*7.85=0,025 [F]    Celkem: A+B+C+D+E+F=10,077 [G]_x000D_
Položka zahrnuje veškerý materiál, výrobky a polotovary, včetně mimostaveništní a vnitrostaveništní dopravy (rovněž přesuny), včetně naložení a složení, případně s uložením   - dodání betonářské výztuže v požadované kvalitě, stříhání, řezání, ohýbání a spojování do všech požadovaných tvarů (vč. armakošů) a uložení s požadovaným zajištěním polohy a krytí výztuže betonem,   - veškeré svary nebo jiné spoje výztuže,   - pomocné konstrukce a práce pro osazení a upevnění výztuže,   - zednické výpomoci pro montáž betonářské výztuže,   - úpravy výztuže pro osazení doplňkových konstrukcí,   - ochranu výztuže do doby jejího zabetonování,   - úpravy výztuže pro zřízení železobetonových kloubů, kotevních prvků, závěsných ok a doplňkových konstrukcí,   - veškerá opatření pro zajištění soudržnosti výztuže a betonu,   - vodivé propojení výztuže, které je součástí ochrany konstrukce proti vlivům bludných proudů, vyvedení do měřících skříní nebo míst pro měření bludných proudů (vlastní měřící skříně se uvádějí položkami SD 74),   - povrchovou antikorozní úpravu výztuže,   - separaci výztuže,   - osazení měřících zařízení a úpravy pro ně,   - osazení měřících skříní nebo míst pro měření bludných proudů.</t>
  </si>
  <si>
    <t>Poznámka k položce:_x000D_
spádový beton pod drenáž 0.5*0.3*105.5=15,825 [A]_x000D_
- dodání  čerstvého  betonu  (betonové  směsi)  požadované  kvality,  jeho  uložení  do požadovaného tvaru při jakékoliv hustotě výztuže, konzistenci čerstvého betonu a způsobu hutnění, ošetření a ochranu betonu,   - zhotovení nepropustného, mrazuvzdorného betonu a betonu požadované trvanlivosti a vlastností,   - užití potřebných přísad a technologií výroby betonu,   - zřízení pracovních a dilatačních spar, včetně potřebných úprav, výplně, vložek, opracování, očištění a ošetření,   - bednění  požadovaných  konstr. (i ztracené) s úpravou  dle požadované  kvality povrchu betonu, včetně odbedňovacích a odskružovacích prostředků,   - podpěrné  konstr. (skruže) a lešení všech druhů pro bednění, uložení čerstvého betonu, výztuže a doplňkových konstr., vč. požadovaných otvorů, ochranných a bezpečnostních opatření a základů těchto konstrukcí a lešení,   - vytvoření kotevních čel, kapes, nálitků, a sedel,   - zřízení  všech  požadovaných  otvorů, kapes, výklenků, prostupů, dutin, drážek a pod., vč. ztížení práce a úprav  kolem nich,   - úpravy pro osazení výztuže, doplňkových konstrukcí a vybavení,   - úpravy povrchu pro položení požadované izolace, povlaků a nátěrů, případně vyspravení,   - ztížení práce u kabelových a injektážních trubek a ostatních zařízení osazovaných do betonu,   - konstrukce betonových kloubů, upevnění kotevních prvků a doplňkových konstrukcí,   - nátěry zabraňující soudržnost betonu a bednění,   - výplň, těsnění  a tmelení spar a spojů,   - opatření  povrchů  betonu  izolací  proti zemní vlhkosti v částech, kde přijdou do styku se zeminou nebo kamenivem,   - případné zřízení spojovací vrstvy u základů,   - úpravy pro osazení zařízení ochrany konstrukce proti vlivu bludných proudů</t>
  </si>
  <si>
    <t>Poznámka k položce:_x000D_
ŠD 16-32_x000D_
zásyp za rubem zdi nad drenáží 0.5*0.3*105.5=15,825 [A]_x000D_
položka zahrnuje dodávku předepsaného kameniva, mimostaveništní a vnitrostaveništní dopravu a jeho uložení   není-li v zadávací dokumentaci uvedeno jinak, jedná se o nakupovaný materiál</t>
  </si>
  <si>
    <t>9112A3</t>
  </si>
  <si>
    <t>ZÁBRADLÍ MOSTNÍ S VODOR MADLY - DEMONTÁŽ S PŘESUNEM</t>
  </si>
  <si>
    <t>Poznámka k položce:_x000D_
demontáž stávajícího zábradlí na pravobřežní nábřežní zdi  odvoz na místo určené investorem_x000D_
105,5+4,5=110,000 [A]_x000D_
položka zahrnuje:  - demontáž a odstranění zařízení  - jeho odvoz na předepsané místo</t>
  </si>
  <si>
    <t>Poznámka k položce:_x000D_
zábradlí  kotvené přes dodatečně vlepené kotevní prvky  vrty pr. min. 14mm, délka 140mm součást dodávky zábradlí_x000D_
zábradlí na kamenných římsách 10,55=10,550 [A]_x000D_
položka zahrnuje:   dodání zábradlí včetně předepsané povrchové úpravy   kotvení sloupků, t.j. kotevní desky, šrouby z nerez oceli, vrty a zálivku, pokud zadávací dokumentace nestanoví jinak   případné nivelační hmoty pod kotevní desky</t>
  </si>
  <si>
    <t>Poznámka k položce:_x000D_
odvoz na skládku nebo zpětné využití určí TDI  včetně prostupu pro drenáže  včetně odstranění stávající kamenné římsy_x000D_
koruna zdi  8,85*0,55*0,8=3,894 [A]  38,9*0,75*0,8=23,340 [B]  33,18*1,0*0,8=26,544 [C]  15,7*0,85*0,8=10,676 [D]  0,8*1,95*0,8=1,248 [E]  7,9*0,65*0,8=4,108 [F]    Celkem: A+B+C+D+E+F=69,810 [G]_x000D_
položka zahrnuje:  - rozbourání konstrukce bez ohledu na použitou technologii  - veškeré pomocné konstrukce (lešení a pod.)  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- veškeré další práce plynoucí z technologického předpisu a z platných předpisů</t>
  </si>
  <si>
    <t>SO 203 - Úprava levobřežní nábřežní zdi</t>
  </si>
  <si>
    <t>Poznámka k položce:_x000D_
zemina bez kontaminace_x000D_
výkopy za korunou zdi pro drenáž 0.6*0.25*(97,0+40,0)=20,550 [A]_x000D_
zahrnuje veškeré poplatky provozovateli skládky související s uložením odpadu na skládce.</t>
  </si>
  <si>
    <t>Poznámka k položce:_x000D_
odpad s příměsí cementu_x000D_
ubourání koruny zdi   86,1*0,46*0,8=31,685 [A]  32,9*1,2*0,8=31,584 [B]  2*1,5*0,8*1,3=3,120 [C]  24,3*0,8*0,8=15,552 [D]    Celkem: A+B+C+D=81,941 [E]_x000D_
zahrnuje veškeré poplatky provozovateli skládky související s uložením odpadu na skládce.</t>
  </si>
  <si>
    <t>Poznámka k položce:_x000D_
v návaznosti na SO100  zpětné použití do zásypu posoudí TDI_x000D_
výkopy za korunou zdi pro drenáž 0.6*0.25*(97,0+40,0)=20,550 [A]_x000D_
položka zahrnuje: 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svahování a přesvah. svahů do konečného tvaru, výměna hornin v podloží a v pláni znehodnocené klimatickými vlivy  - ruční vykopávky, odstranění kořenů a napadávek  - pažení, vzepření a rozepření vč. přepažování (vyjma štětových stěn)  - úpravu, ochranu a očištění dna, základové spáry, stěn a svahů  - odvedení nebo obvedení vody v okolí výkopiště a ve výkopišti  - třídění výkopku  - veškeré pomocné konstrukce umožňující provedení vykopávky (příjezdy, sjezdy, nájezdy, lešení, podpěr. konstr., přemostění, zpevněné plochy, zakrytí a pod.)  - nezahrnuje uložení zeminy (na skládku, do násypu) ani poplatky za skládku, vykazují se v položce č.0141**</t>
  </si>
  <si>
    <t>Poznámka k položce:_x000D_
drenáž za korunou zdi 97.0+40.8+5=142,800 [A]_x000D_
Položka platí pro kompletní konstrukce trativodů a zahrnuje zejména:   - výkop rýhy předepsaného tvaru v dané třídě těžitelnosti, výplň, zásyp trativodu včetně dopravy, uložení přebytečného materiálu, dodávky předepsaného materiálu pro výplň a zásyp   - zřízení spojovací vrstvy   - zřízení podkladu a lože trativodu z předepsaného materiálu   - dodávka a uložení trativodu předepsaného materiálu a profilu   - obsyp trativodu předepsaným materiálem   - ukončení trativodu zaústěním do potrubí nebo vodoteče, případně vybudování ukončujícího objektu (kapličky) dle VL   - veškerý materiál, výrobky a polotovary, včetně mimostaveništní a vnitrostaveništní dopravy   - nezahrnuje opláštění z geotextilie, fólie</t>
  </si>
  <si>
    <t>261612</t>
  </si>
  <si>
    <t>VRTY PRO KOTVENÍ A INJEKTÁŽ TŘ VI NA POVRCHU D DO 16MM</t>
  </si>
  <si>
    <t>Poznámka k položce:_x000D_
vrty pro prokotvení zábradlí skrz římsu k podkladu  délka 400mm  vrty pr. min. 14mm  (kotvení prvky součástí dodávky zábradlí)_x000D_
(97,0+40,8)/0,845*0,4=65,231 [A]_x000D_
položka zahrnuje:  přemístění, montáž a demontáž vrtných souprav  svislou dopravu zeminy z vrtu  vodorovnou dopravu zeminy bez uložení na skládku  případně nutné pažení dočasné (včetně odpažení) i trvalé</t>
  </si>
  <si>
    <t>Poznámka k položce:_x000D_
do kamenné regulační zdi včetně kotevního tmelu_x000D_
vrty pro kotvení pilířku 4*0.5=2,000 [A]_x000D_
položka zahrnuje:   přemístění, montáž a demontáž vrtných souprav   svislou dopravu zeminy z vrtu   vodorovnou dopravu zeminy bez uložení na skládku   případně nutné pažení dočasné (včetně odpažení) i trvalé</t>
  </si>
  <si>
    <t>Poznámka k položce:_x000D_
opracované bloky s oblou hranou a úkosem  povrchová úprava bude zvolena v rámci RDS dle požadavku TDI a AD_x000D_
kamené římsy na zdech 0.8*0.3*(97,0+40,8)=33,072 [A]  kamenná deska na pilířku 0.9*0.9*0.1=0,081 [B]  Celkem: A+B=33,153 [C]_x000D_
Položka zahrnuje dodání předepsaného hlavního materiálu, spojovacího materiálu, vyzdění do předepsaného tavru, včetně mimostaveništní a vnitrostaveništní dopravy._x000D_
Druh kamene a velikost zdících prvků: Liberecká žula identická s navazujícími částmi nábřežních zdí předchozí stavební akce Libereckého kraje. _x000D_
Všechny položky kamenných výrobků a konstrukcí podléhají vzorkovacímu procesu a schválení AD a TDI.</t>
  </si>
  <si>
    <t>Poznámka k položce:_x000D_
Pro obklad zdiva bude použito hrubě opracovaného kamene žuly - štípaných kopáků, průměrná velikost kamene cca 20x20x40cm (ŠxVxD). Dle charakteru stávajícího zdiva mohou být použity kameny o proměnné délce mezi 20-100cm. Kamenný obklad bude proveden formou řádkového zdiva. Šířka spár 3-5 cm.  Kotvení bude použito dle zhotovitelem zvolené technologie výstavby. Pokud bude obklad předem vyzděn do bednění, není zapotřebí dodatečné kotvení. Pokud bude železobetonové zdivo obkládáno dodatečně, bude zapotřebí použít ocelových kotev v rastru min 5ks/m2  včetně dozdění výústí drenází skrz zdivo_x000D_
obklad vnější strany dříku zdi   97,0*0,2*0,2=3,880 [A]  40,8*0,2*0,2=1,632 [B]  pilířek na koncích   1,6*0,6*0,2*4=0,768 [C]    Celkem: A+B+C=6,280 [D]_x000D_
položka zahrnuje dodávku a osazení dvoustranně lícovaného kamene, jeho případné kotvení se všemi souvisejícími materiály a pracemi, dodávku předepsané malty, spárování._x000D_
Druh kamene a velikost zdících prvků: Liberecká žula identická s navazujícími částmi nábřežních zdí předchozí stavební akce Libereckého kraje. _x000D_
Všechny položky kamenných výrobků a konstrukcí podléhají vzorkovacímu procesu a schválení AD a TDI.</t>
  </si>
  <si>
    <t>Poznámka k položce:_x000D_
dříky zdi 0,6*0,2*(97,0+40,8)=16,536 [A]  pilířek na konci 1,6*0,4*0,4=0,256 [B]    Celkem: A+B=16,792 [C]_x000D_
- dodání  čerstvého  betonu  (betonové  směsi)  požadované  kvality,  jeho  uložení  do požadovaného tvaru při jakékoliv hustotě výztuže, konzistenci čerstvého betonu a způsobu hutnění, ošetření a ochranu betonu,   - zhotovení nepropustného, mrazuvzdorného betonu a betonu požadované trvanlivosti a vlastností,   - užití potřebných přísad a technologií výroby betonu,   - zřízení pracovních a dilatačních spar, včetně potřebných úprav, výplně, vložek, opracování, očištění a ošetření,   - bednění  požadovaných  konstr. (i ztracené) s úpravou  dle požadované  kvality povrchu betonu, včetně odbedňovacích a odskružovacích prostředků,   - podpěrné  konstr. (skruže) a lešení všech druhů pro bednění, uložení čerstvého betonu, výztuže a doplňkových konstr., vč. požadovaných otvorů, ochranných a bezpečnostních opatření a základů těchto konstrukcí a lešení,   - vytvoření kotevních čel, kapes, nálitků, a sedel,   - zřízení  všech  požadovaných  otvorů, kapes, výklenků, prostupů, dutin, drážek a pod., vč. ztížení práce a úprav  kolem nich,   - úpravy pro osazení výztuže, doplňkových konstrukcí a vybavení,   - úpravy povrchu pro položení požadované izolace, povlaků a nátěrů, případně vyspravení,   - ztížení práce u kabelových a injektážních trubek a ostatních zařízení osazovaných do betonu,   - konstrukce betonových kloubů, upevnění kotevních prvků a doplňkových konstrukcí,   - nátěry zabraňující soudržnost betonu a bednění,   - výplň, těsnění  a tmelení spar a spojů,   - opatření  povrchů  betonu  izolací  proti zemní vlhkosti v částech, kde přijdou do styku se zeminou nebo kamenivem,   - případné zřízení spojovací vrstvy u základů,   - úpravy pro osazení zařízení ochrany konstrukce proti vlivu bludných proudů</t>
  </si>
  <si>
    <t>Poznámka k položce:_x000D_
pilířek na konci 1,6*0,4*0,4=0,256 [A]_x000D_
Položka zahrnuje veškerý materiál, výrobky a polotovary, včetně mimostaveništní a vnitrostaveništní dopravy (rovněž přesuny), včetně naložení a složení, případně s uložením   - dodání betonářské výztuže v požadované kvalitě, stříhání, řezání, ohýbání a spojování do všech požadovaných tvarů (vč. armakošů) a uložení s požadovaným zajištěním polohy a krytí výztuže betonem,   - veškeré svary nebo jiné spoje výztuže,   - pomocné konstrukce a práce pro osazení a upevnění výztuže,   - zednické výpomoci pro montáž betonářské výztuže,   - úpravy výztuže pro osazení doplňkových konstrukcí,   - ochranu výztuže do doby jejího zabetonování,   - úpravy výztuže pro zřízení železobetonových kloubů, kotevních prvků, závěsných ok a doplňkových konstrukcí,   - veškerá opatření pro zajištění soudržnosti výztuže a betonu,   - vodivé propojení výztuže, které je součástí ochrany konstrukce proti vlivům bludných proudů, vyvedení do měřících skříní nebo míst pro měření bludných proudů (vlastní měřící skříně se uvádějí položkami SD 74),   - povrchovou antikorozní úpravu výztuže,   - separaci výztuže,   - osazení měřících zařízení a úpravy pro ně,   - osazení měřících skříní nebo míst pro měření bludných proudů.</t>
  </si>
  <si>
    <t>Poznámka k položce:_x000D_
pod drenáží za základy zdí včetně vyústění   0,4*0,25*(97,0+40,8)=13,780 [A]_x000D_
- dodání  čerstvého  betonu  (betonové  směsi)  požadované  kvality,  jeho  uložení  do požadovaného tvaru při jakékoliv hustotě výztuže, konzistenci čerstvého betonu a způsobu hutnění, ošetření a ochranu betonu,   - zhotovení nepropustného, mrazuvzdorného betonu a betonu požadované trvanlivosti a vlastností,   - užití potřebných přísad a technologií výroby betonu,   - zřízení pracovních a dilatačních spar, včetně potřebných úprav, výplně, vložek, opracování, očištění a ošetření,   - bednění  požadovaných  konstr. (i ztracené) s úpravou  dle požadované  kvality povrchu betonu, včetně odbedňovacích a odskružovacích prostředků,   - podpěrné  konstr. (skruže) a lešení všech druhů pro bednění, uložení čerstvého betonu, výztuže a doplňkových konstr., vč. požadovaných otvorů, ochranných a bezpečnostních opatření a základů těchto konstrukcí a lešení,   - vytvoření kotevních čel, kapes, nálitků, a sedel,   - zřízení  všech  požadovaných  otvorů, kapes, výklenků, prostupů, dutin, drážek a pod., vč. ztížení práce a úprav  kolem nich,   - úpravy pro osazení výztuže, doplňkových konstrukcí a vybavení,   - úpravy povrchu pro položení požadované izolace, povlaků a nátěrů, případně vyspravení,   - ztížení práce u kabelových a injektážních trubek a ostatních zařízení osazovaných do betonu,   - konstrukce betonových kloubů, upevnění kotevních prvků a doplňkových konstrukcí,   - nátěry zabraňující soudržnost betonu a bednění,   - výplň, těsnění  a tmelení spar a spojů,   - opatření  povrchů  betonu  izolací  proti zemní vlhkosti v částech, kde přijdou do styku se zeminou nebo kamenivem,   - případné zřízení spojovací vrstvy u základů,   - úpravy pro osazení zařízení ochrany konstrukce proti vlivu bludných proudů</t>
  </si>
  <si>
    <t>Poznámka k položce:_x000D_
ŠD 16-32_x000D_
drenážní obsyp drenážní trubky za základy (97,0+40,8)*0.5*0.3=20,670 [A]_x000D_
položka zahrnuje dodávku předepsaného kameniva, mimostaveništní a vnitrostaveništní dopravu a jeho uložení   není-li v zadávací dokumentaci uvedeno jinak, jedná se o nakupovaný materiál</t>
  </si>
  <si>
    <t>Poznámka k položce:_x000D_
demontáž stávajícího zábradlí na levobřežní nábřežní zdi  odvoz na místo určené investorem_x000D_
97,0+40,8+5,5=143,300 [A]_x000D_
položka zahrnuje:  - demontáž a odstranění zařízení  - jeho odvoz na předepsané místo</t>
  </si>
  <si>
    <t>Poznámka k položce:_x000D_
zábradlí  kotvené přes dodatečně vlepené kotevní prvky  vrty pr. min. 14mm, délka 140mm součást dodávky zábradlí_x000D_
zábradlí na kamenných římsách 97,0+40,8=137,800 [A]_x000D_
položka zahrnuje:   dodání zábradlí včetně předepsané povrchové úpravy   kotvení sloupků, t.j. kotevní desky, šrouby z nerez oceli, vrty a zálivku, pokud zadávací dokumentace nestanoví jinak   případné nivelační hmoty pod kotevní desky</t>
  </si>
  <si>
    <t>9112B1ZK</t>
  </si>
  <si>
    <t>Poznámka k položce:_x000D_
Zkušební konstrukce  Jedno kompletní pole zábradlí s kotvením,  pro ověření stability, kotvení a průhybu  vrty pr. min. 14mm, délka 140mm součást dodávky zábradlí_x000D_
2,0=2,000 [A]_x000D_
položka zahrnuje:  dodání zábradlí včetně předepsané povrchové úpravy  kotvení sloupků, t.j. kotevní desky, šrouby z nerez oceli, vrty a zálivku, pokud zadávací dokumentace nestanoví jinak  případné nivelační hmoty pod kotevní desky</t>
  </si>
  <si>
    <t>Poznámka k položce:_x000D_
odvoz na skládku nebo zpětné využití určí TDI  včetně prostupu pro drenáže  včetně stávající kamenné římsy_x000D_
ubourání koruny zdi   86,1*0,46*0,8=31,685 [A]  32,9*1,2*0,8=31,584 [B]  2*1,5*0,8*1,3=3,120 [C]  24,3*0,8*0,8=15,552 [D]    Celkem: A+B+C+D=81,941 [E]_x000D_
položka zahrnuje:   - rozbourání konstrukce bez ohledu na použitou technologii   - veškeré pomocné konstrukce (lešení a pod.)   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- veškeré další práce plynoucí z technologického předpisu a z platných předpisů</t>
  </si>
  <si>
    <t>SO 204 - Levobřežní vyrovnávací zeď a schodiště</t>
  </si>
  <si>
    <t>Poznámka k položce:_x000D_
zemina bez kontaminace_x000D_
2,5*0,75*16,5=30,938 [A]  2,5*2,5*2,0=12,500 [B]  (2,7+7,5+6,0+6,35)*0,65*0,9=13,192 [C]  z pol. 171103.R  -28,845=-28,845 [D]    Celkem: A+B+C+D=27,785 [E]_x000D_
zahrnuje veškeré poplatky provozovateli skládky související s uložením odpadu na skládce.</t>
  </si>
  <si>
    <t>11130</t>
  </si>
  <si>
    <t>SEJMUTÍ DRNU</t>
  </si>
  <si>
    <t>Poznámka k položce:_x000D_
s odvozem na skládku_x000D_
na rubu opěrné zdi  16,0*2,5=40,000 [A]_x000D_
včetně vodorovné dopravy  a uložení na skládku</t>
  </si>
  <si>
    <t>12110</t>
  </si>
  <si>
    <t>SEJMUTÍ ORNICE NEBO LESNÍ PŮDY</t>
  </si>
  <si>
    <t>Poznámka k položce:_x000D_
uložení na mezideponii pro zpětné využití, přebytek bude odvezen na místo určené investorem_x000D_
na rubu opěrné zdi  16,0*2,5*0,15=6,000 [A]_x000D_
položka zahrnuje sejmutí ornice bez ohledu na tloušťku vrstvy a její vodorovnou dopravu  nezahrnuje uložení na trvalou skládku</t>
  </si>
  <si>
    <t>Poznámka k položce:_x000D_
50% zásypu místní materiál  vykopávky z mezideponie_x000D_
zásypy na rubu i líci  1,8*1,8*(6,5+4,5)=35,640 [A]  1,8*1,4*6,5=16,380 [B]  1,8*0,9*3,5=5,670 [C]  Celkem: (A+B+C)/2=28,845 [D]_x000D_
položka zahrnuje: 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ruční vykopávky, odstranění kořenů a napadávek  - pažení, vzepření a rozepření vč. přepažování (vyjma štětových stěn)  - úpravu, ochranu a očištění dna, základové spáry, stěn a svahů  - udržování výkopiště a jeho ochrana proti vodě  - odvedení nebo obvedení vody v okolí výkopiště a ve výkopišti  - třídění výkopku  - veškeré pomocné konstrukce umožňující provedení vykopávky (příjezdy, sjezdy, nájezdy, lešení, podpěr. konstr., přemostění, zpevněné plochy, zakrytí a pod.)  položka nezahrnuje:  - práce spojené s otvírkou zemníku</t>
  </si>
  <si>
    <t>Poznámka k položce:_x000D_
pro rozprostření ornice  na rubu opěrné zdi  (16,0*2,5)*0.15=6,000 [A]_x000D_
položka zahrnuje: 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ruční vykopávky, odstranění kořenů a napadávek  - pažení, vzepření a rozepření vč. přepažování (vyjma štětových stěn)  - úpravu, ochranu a očištění dna, základové spáry, stěn a svahů  - udržování výkopiště a jeho ochrana proti vodě  - odvedení nebo obvedení vody v okolí výkopiště a ve výkopišti  - třídění výkopku  - veškeré pomocné konstrukce umožňující provedení vykopávky (příjezdy, sjezdy, nájezdy, lešení, podpěr. konstr., přemostění, zpevněné plochy, zakrytí a pod.)  položka nezahrnuje:  - práce spojené s otvírkou zemníku</t>
  </si>
  <si>
    <t>Poznámka k položce:_x000D_
v návaznosti na SO100  zpětné použití do zásypu posoudí TDI_x000D_
2,5*0,75*16,5=30,938 [A]  2,5*2,5*2,0=12,500 [B]  (2,7+7,5+6,0+6,35)*0,65*0,9=13,192 [C]  Celkem: A+B+C=56,630 [D]_x000D_
položka zahrnuje: 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svahování a přesvah. svahů do konečného tvaru, výměna hornin v podloží a v pláni znehodnocené klimatickými vlivy  - ruční vykopávky, odstranění kořenů a napadávek  - pažení, vzepření a rozepření vč. přepažování (vyjma štětových stěn)  - úpravu, ochranu a očištění dna, základové spáry, stěn a svahů  - odvedení nebo obvedení vody v okolí výkopiště a ve výkopišti  - třídění výkopku  - veškeré pomocné konstrukce umožňující provedení vykopávky (příjezdy, sjezdy, nájezdy, lešení, podpěr. konstr., přemostění, zpevněné plochy, zakrytí a pod.)  - nezahrnuje uložení zeminy (na skládku, do násypu) ani poplatky za skládku, vykazují se v položce č.0141**</t>
  </si>
  <si>
    <t>Poznámka k položce:_x000D_
50% zásypu místní materiál  po vrstvách max 30cm hutněný na 100%PS (45MPa na pláni)_x000D_
zásypy na rubu i líci  1,8*1,8*(6,5+4,5)=35,640 [A]  1,8*1,4*6,5=16,380 [B]  1,8*0,9*3,5=5,670 [C]  Celkem: (A+B+C)/2=28,845 [D]_x000D_
položka zahrnuje:  - kompletní provedení zemní konstrukce vč. výběru vhodného materiálu  - úprava  ukládaného  materiálu  vlhčením,  tříděním,  promícháním  nebo  vysoušením,  příp. jiné úpravy za účelem zlepšení jeho  mech. vlastností  - hutnění i různé míry hutnění   - ošetření úložiště po celou dobu práce v něm vč. klimatických opatření  - ztížení v okolí vedení, konstrukcí a objektů a jejich dočasné zajištění  - ztížení provádění vč. hutnění ve ztížených podmínkách a stísněných prostorech  - ztížené ukládání sypaniny pod vodu  - ukládání po vrstvách a po jiných nutných částech (figurách) vč. dosypávek  - spouštění a nošení materiálu  - výměna částí zemní konstrukce znehodnocené klimatickými vlivy  - ruční hutnění a výplň jam a prohlubní v podloží  - úprava, očištění, ochrana a zhutnění podloží  - svahování, hutnění a uzavírání povrchů svahů  - zřízení lavic na svazích  - udržování úložiště a jeho ochrana proti vodě  - odvedení nebo obvedení vody v okolí úložiště a v úložišti  - veškeré  pomocné konstrukce umožňující provedení  zemní konstrukce  (příjezdy,  sjezdy,  nájezdy, lešení, podpěrné konstrukce, přemostění, zpevněné plochy, zakrytí a pod.)</t>
  </si>
  <si>
    <t>Poznámka k položce:_x000D_
uložení výkopku na mezideponii pro možnost zpětného použití  50% zásypu místní materiál_x000D_
zásypy na rubu i líci  1,8*1,8*(6,5+4,5)=35,640 [A]  1,8*1,4*6,5=16,380 [B]  1,8*0,9*3,5=5,670 [C]  Celkem: (A+B+C)/2=28,845 [D]_x000D_
položka zahrnuje:  - kompletní provedení zemní konstrukce do předepsaného tvaru  - ošetření úložiště po celou dobu práce v něm vč. klimatických opatření  - ztížení v okolí vedení, konstrukcí a objektů a jejich dočasné zajištění  - ztížení provádění ve ztížených podmínkách a stísněných prostorech  - ztížené ukládání sypaniny pod vodu  - ukládání po vrstvách a po jiných nutných částech (figurách) vč. dosypávek  - spouštění a nošení materiálu  - úprava, očištění a ochrana podloží a svahů  - svahování, uzavírání povrchů svahů  - udržování úložiště a jeho ochrana proti vodě  - odvedení nebo obvedení vody v okolí úložiště a v úložišti  - veškeré  pomocné konstrukce umožňující provedení  zemní konstrukce  (příjezdy,  sjezdy,  nájezdy, lešení, podpěrné konstrukce, přemostění, zpevněné plochy, zakrytí a pod.)</t>
  </si>
  <si>
    <t>18230</t>
  </si>
  <si>
    <t>ROZPROSTŘENÍ ORNICE V ROVINĚ</t>
  </si>
  <si>
    <t>Poznámka k položce:_x000D_
na rubu opěrné zdi  (53,0*3,0+6,5*3,0)*0.15=26,775 [A]_x000D_
položka zahrnuje:  nutné přemístění ornice z dočasných skládek vzdálených do 50m  rozprostření ornice v předepsané tloušťce v rovině a ve svahu do 1:5</t>
  </si>
  <si>
    <t>18241</t>
  </si>
  <si>
    <t>ZALOŽENÍ TRÁVNÍKU RUČNÍM VÝSEVEM</t>
  </si>
  <si>
    <t>Poznámka k položce:_x000D_
na rubu opěrné zdi  16,0*2,5=40,000 [A]_x000D_
Zahrnuje dodání předepsané travní směsi, její výsev na ornici, zalévání, první pokosení, to vše bez ohledu na sklon terénu</t>
  </si>
  <si>
    <t>Poznámka k položce:_x000D_
drenáž podél zdi a svody do koryta   27,0=27,000 [A]_x000D_
Položka platí pro kompletní konstrukce trativodů a zahrnuje zejména:   - výkop rýhy předepsaného tvaru v dané třídě těžitelnosti, výplň, zásyp trativodu včetně dopravy, uložení přebytečného materiálu, dodávky předepsaného materiálu pro výplň a zásyp   - zřízení spojovací vrstvy   - zřízení podkladu a lože trativodu z předepsaného materiálu   - dodávka a uložení trativodu předepsaného materiálu a profilu   - obsyp trativodu předepsaným materiálem   - ukončení trativodu zaústěním do potrubí nebo vodoteče, případně vybudování ukončujícího objektu (kapličky) dle VL   - veškerý materiál, výrobky a polotovary, včetně mimostaveništní a vnitrostaveništní dopravy   - nezahrnuje opláštění z geotextilie, fólie</t>
  </si>
  <si>
    <t>272324</t>
  </si>
  <si>
    <t>ZÁKLADY ZE ŽELEZOBETONU DO C25/30</t>
  </si>
  <si>
    <t>Poznámka k položce:_x000D_
základové desky úhlových zdí  (2,35+16,35)*1,6*0,35=10,472 [A]    základové pasy   19,85*0,92*0,65=11,870 [C]  2,75*1,23*0,65=2,199 [B]    Celkem: A+C+B=24,541 [D]_x000D_
- dodání  čerstvého  betonu  (betonové  směsi)  požadované  kvality,  jeho  uložení  do požadovaného tvaru při jakékoliv hustotě výztuže, konzistenci čerstvého betonu a způsobu hutnění, ošetření a ochranu betonu,   - zhotovení nepropustného, mrazuvzdorného betonu a betonu požadované trvanlivosti a vlastností,   - užití potřebných přísad a technologií výroby betonu,   - zřízení pracovních a dilatačních spar, včetně potřebných úprav, výplně, vložek, opracování, očištění a ošetření,   - bednění  požadovaných  konstr. (i ztracené) s úpravou  dle požadované  kvality povrchu betonu, včetně odbedňovacích a odskružovacích prostředků,   - podpěrné  konstr. (skruže) a lešení všech druhů pro bednění, uložení čerstvého betonu, výztuže a doplňkových konstr., vč. požadovaných otvorů, ochranných a bezpečnostních opatření a základů těchto konstrukcí a lešení,   - vytvoření kotevních čel, kapes, nálitků, a sedel,   - zřízení  všech  požadovaných  otvorů, kapes, výklenků, prostupů, dutin, drážek a pod., vč. ztížení práce a úprav  kolem nich,   - úpravy pro osazení výztuže, doplňkových konstrukcí a vybavení,   - úpravy povrchu pro položení požadované izolace, povlaků a nátěrů, případně vyspravení,   - ztížení práce u kabelových a injektážních trubek a ostatních zařízení osazovaných do betonu,   - konstrukce betonových kloubů, upevnění kotevních prvků a doplňkových konstrukcí,   - nátěry zabraňující soudržnost betonu a bednění,   - výplň, těsnění  a tmelení spar a spojů,   - opatření  povrchů  betonu  izolací  proti zemní vlhkosti v částech, kde přijdou do styku se zeminou nebo kamenivem,   - případné zřízení spojovací vrstvy u základů,   - úpravy pro osazení zařízení ochrany konstrukce proti vlivu bludných proudů,</t>
  </si>
  <si>
    <t>Poznámka k položce:_x000D_
odhad stupně vyztužení:  základové desky úhlových zdí   (2,35+16,35)*1,6*0,35*0,03*7,85=2,466 [A]  propojovací výztuž ze základového pasu do dříku  23,0*2*1,5*(3,14*0,016*0,016)*7,85=0,435 [B]    Celkem: A+B=2,901 [C]_x000D_
Položka zahrnuje veškerý materiál, výrobky a polotovary, včetně mimostaveništní a vnitrostaveništní dopravy (rovněž přesuny), včetně naložení a složení, případně s uložením   - dodání betonářské výztuže v požadované kvalitě, stříhání, řezání, ohýbání a spojování do všech požadovaných tvarů (vč. armakošů) a uložení s požadovaným zajištěním polohy a krytí výztuže betonem,   - veškeré svary nebo jiné spoje výztuže,   - pomocné konstrukce a práce pro osazení a upevnění výztuže,   - zednické výpomoci pro montáž betonářské výztuže,   - úpravy výztuže pro osazení doplňkových konstrukcí,   - ochranu výztuže do doby jejího zabetonování,   - úpravy výztuže pro zřízení železobetonových kloubů, kotevních prvků, závěsných ok a doplňkových konstrukcí,   - veškerá opatření pro zajištění soudržnosti výztuže a betonu,   - vodivé propojení výztuže, které je součástí ochrany konstrukce proti vlivům bludných proudů, vyvedení do měřících skříní nebo míst pro měření bludných proudů (vlastní měřící skříně se uvádějí položkami SD 74),   - povrchovou antikorozní úpravu výztuže,   - separaci výztuže,   - osazení měřících zařízení a úpravy pro ně,   - osazení měřících skříní nebo míst pro měření bludných proudů.</t>
  </si>
  <si>
    <t>Poznámka k položce:_x000D_
se skosenou jednou a zaoblenou druhou hranou  povrchová úprava bude zvolena v rámci RDS dle požadavku TDI a AD_x000D_
kamenné římsy v koruně zdi 40,0*0,6*0,3=7,200 [A]_x000D_
Položka zahrnuje dodání předepsaného hlavního materiálu, spojovacího materiálu, vyzdění do předepsaného tavru, včetně mimostaveništní a vnitrostaveništní dopravy._x000D_
Druh kamene a velikost zdících prvků: Liberecká žula identická s navazujícími částmi nábřežních zdí předchozí stavební akce Libereckého kraje. _x000D_
Všechny položky kamenných výrobků a konstrukcí podléhají vzorkovacímu procesu a schválení AD a TDI.</t>
  </si>
  <si>
    <t>Poznámka k položce:_x000D_
Pro obklad zdiva bude použito hrubě opracovaného kamene žuly - štípaných kopáků, průměrná velikost kamene cca 20x20x40cm (ŠxVxD). Dle charakteru stávajícího zdiva mohou být použity kameny o proměnné délce mezi 20-100cm. Kamenný obklad bude proveden formou řádkového zdiva. Šířka spár 3-5 cm.  Kotvení bude použito dle zhotovitelem zvolené technologie výstavby. Pokud bude obklad předem vyzděn do bednění, není zapotřebí dodatečné kotvení. Pokud bude železobetonové zdivo obkládáno dodatečně, bude zapotřebí použít ocelových kotev v rastru min 5ks/m2_x000D_
dříky úhlových zdí   rub  40,8*0,9*0,2=7,344 [A]  líc  20,0*0,9*0,2=3,600 [B]  2,75*0,9*0,2=0,495 [C]  3,36*1,75*0,2=1,176 [D]  6,5*2,28*0,2=2,964 [E]  9,7*2,75*0,2=5,335 [F]    Celkem: A+B+C+D+E+F=20,914 [G]_x000D_
položka zahrnuje dodávku a osazení dvoustranně lícovaného kamene, jeho případné kotvení se všemi souvisejícími materiály a pracemi, dodávku předepsané malty, spárování._x000D_
Druh kamene a velikost zdících prvků: Liberecká žula identická s navazujícími částmi nábřežních zdí předchozí stavební akce Libereckého kraje. _x000D_
Všechny položky kamenných výrobků a konstrukcí podléhají vzorkovacímu procesu a schválení AD a TDI.</t>
  </si>
  <si>
    <t>Poznámka k položce:_x000D_
dříky úhlových zdí   0,9*3,36*0,35=1,058 [A]  1,43*6,5*0,35=3,253 [B]  1,93*9,4*0,35=6,350 [C]  0,9*0,15*40,7=5,495 [D]  Celkem: A+B+C+D=16,156 [E]_x000D_
- dodání  čerstvého  betonu  (betonové  směsi)  požadované  kvality,  jeho  uložení  do požadovaného tvaru při jakékoliv hustotě výztuže, konzistenci čerstvého betonu a způsobu hutnění, ošetření a ochranu betonu,   - zhotovení nepropustného, mrazuvzdorného betonu a betonu požadované trvanlivosti a vlastností,   - užití potřebných přísad a technologií výroby betonu,   - zřízení pracovních a dilatačních spar, včetně potřebných úprav, výplně, vložek, opracování, očištění a ošetření,   - bednění  požadovaných  konstr. (i ztracené) s úpravou  dle požadované  kvality povrchu betonu, včetně odbedňovacích a odskružovacích prostředků,   - podpěrné  konstr. (skruže) a lešení všech druhů pro bednění, uložení čerstvého betonu, výztuže a doplňkových konstr., vč. požadovaných otvorů, ochranných a bezpečnostních opatření a základů těchto konstrukcí a lešení,   - vytvoření kotevních čel, kapes, nálitků, a sedel,   - zřízení  všech  požadovaných  otvorů, kapes, výklenků, prostupů, dutin, drážek a pod., vč. ztížení práce a úprav  kolem nich,   - úpravy pro osazení výztuže, doplňkových konstrukcí a vybavení,   - úpravy povrchu pro položení požadované izolace, povlaků a nátěrů, případně vyspravení,   - ztížení práce u kabelových a injektážních trubek a ostatních zařízení osazovaných do betonu,   - konstrukce betonových kloubů, upevnění kotevních prvků a doplňkových konstrukcí,   - nátěry zabraňující soudržnost betonu a bednění,   - výplň, těsnění  a tmelení spar a spojů,   - opatření  povrchů  betonu  izolací  proti zemní vlhkosti v částech, kde přijdou do styku se zeminou nebo kamenivem,   - případné zřízení spojovací vrstvy u základů,   - úpravy pro osazení zařízení ochrany konstrukce proti vlivu bludných proudů</t>
  </si>
  <si>
    <t>Poznámka k položce:_x000D_
odhad stupně vyztužení:  dříky úhlových zdí   0,9*3,36*0,35*0,03*7,85=0,249 [A]  1,43*6,5*0,35*0,03*7,85=0,766 [B]  1,93*9,4*0,35*0,03*7,85=1,495 [C]  0,9*0,15*19,3*0,02*7,85=0,409 [D]  Celkem: A+B+C+D=2,919 [E]_x000D_
Položka zahrnuje veškerý materiál, výrobky a polotovary, včetně mimostaveništní a vnitrostaveništní dopravy (rovněž přesuny), včetně naložení a složení, případně s uložením   - dodání betonářské výztuže v požadované kvalitě, stříhání, řezání, ohýbání a spojování do všech požadovaných tvarů (vč. armakošů) a uložení s požadovaným zajištěním polohy a krytí výztuže betonem,   - veškeré svary nebo jiné spoje výztuže,   - pomocné konstrukce a práce pro osazení a upevnění výztuže,   - zednické výpomoci pro montáž betonářské výztuže,   - úpravy výztuže pro osazení doplňkových konstrukcí,   - ochranu výztuže do doby jejího zabetonování,   - úpravy výztuže pro zřízení železobetonových kloubů, kotevních prvků, závěsných ok a doplňkových konstrukcí,   - veškerá opatření pro zajištění soudržnosti výztuže a betonu,   - vodivé propojení výztuže, které je součástí ochrany konstrukce proti vlivům bludných proudů, vyvedení do měřících skříní nebo míst pro měření bludných proudů (vlastní měřící skříně se uvádějí položkami SD 74),   - povrchovou antikorozní úpravu výztuže,   - separaci výztuže,   - osazení měřících zařízení a úpravy pro ně,   - osazení měřících skříní nebo míst pro měření bludných proudů.</t>
  </si>
  <si>
    <t>43119.R-ŽU</t>
  </si>
  <si>
    <t>SCHODIŠŤ KONSTR Z DÍLCŮ KAMENNÝCH</t>
  </si>
  <si>
    <t>Poznámka k položce:_x000D_
opracované kvádry s protiskluzovým povrchem  povrchová úprava opískováním_x000D_
kamenné stupně 0,33*0,2*3,6*8=1,901 [A]_x000D_
Položka zahrnuje veškerý materiál, výrobky a polotovary, včetně mimostaveništní a vnitrostaveništní dopravy (rovněž přesuny), včetně naložení a složení, případně s uložením. _x000D_
 Bílo-šedá žula.</t>
  </si>
  <si>
    <t>431324</t>
  </si>
  <si>
    <t>SCHODIŠŤ KONSTR ZE ŽELEZOBETONU DO C25/30</t>
  </si>
  <si>
    <t>Poznámka k položce:_x000D_
lože kamenných stupňů   2.75*0.25*3.6=2,475 [A]  základové pasy schodiště   0.75*0.35*3.6=0,945 [B]  0.85*0.45*3.6/2=0,689 [C]    Celkem: A+B+C=4,109 [D]_x000D_
Položka zahrnuje:   - dodání  čerstvého  betonu  (betonové  směsi)  požadované  kvality,  jeho  uložení  do požadovaného tvaru při jakékoliv hustotě výztuže, konzistenci čerstvého betonu a způsobu hutnění, ošetření a ochranu betonu,   - zhotovení nepropustného, mrazuvzdorného betonu a betonu požadované trvanlivosti a vlastností, užití potřebných přísad a technologií výroby betonu,   - zřízení pracovních a dilatačních spar, včetně potřebných úprav, výplně, vložek, opracování, očištění a ošetření,   - bednění  požadovaných  konstr. (i ztracené) s úpravou  dle požadované  kvality povrchu betonu, včetně odbedňovacích a odskružovacích prostředků, nátěrů zabraňujících soudržnosti betonu a bednění,   - podpěrné  konstr. (skruže) a lešení všech druhů pro bednění,  vč. ochranných a bezpečnostních opatření a základů těchto konstrukcí a lešení,   - vytvoření kotevních čel, kapes, nálitků a sedel, zřízení  všech  požadovaných  otvorů,  výklenků, prostupů, dutin, drážek a pod., vč. ztížení práce a úprav  kolem nich,   - úpravy pro osazení výztuže, doplňkových konstrukcí a vybavení,   - úpravy povrchu pro položení požadované izolace, povlaků a nátěrů, případně vyspravení,   - ztížení práce u kabelových a injektážních trubek a ostatních zařízení osazovaných do betonu,   - konstrukce betonových kloubů, upevnění kotevních prvků a doplňkových konstrukcí,   - nátěry zabraňující soudržnost betonu a bednění,   - výplň, těsnění  a tmelení spar a spojů,   - opatření  povrchů  betonu  izolací  proti zemní vlhkosti v částech, kde přijdou do styku se zeminou nebo kamenivem,   - případné zřízení spojovací vrstvy u základů,   - úpravy pro osazení zařízení ochrany konstrukce proti vlivu bludných proudů,   Položka nezahrnuje:   - dodání a osazení výztuže</t>
  </si>
  <si>
    <t>431366</t>
  </si>
  <si>
    <t>VÝZTUŽ SCHODIŠŤ KONSTR Z KARI SÍTÍ</t>
  </si>
  <si>
    <t>Poznámka k položce:_x000D_
karisíť 6/100*100_x000D_
3,85*3,6*0.0044=0,061 [A]_x000D_
Položka zahrnuje:   - veškerý materiál, výrobky a polotovary, včetně mimostaveništní a vnitrostaveništní dopravy (rovněž přesuny), včetně naložení a složení, případně s uložením   - dodání betonářské výztuže v požadované kvalitě, stříhání, řezání, ohýbání a spojování do všech požadovaných tvarů (vč. armakošů) a uložení s požadovaným zajištěním polohy a krytí výztuže betonem,   - veškeré svary nebo jiné spoje výztuže,   - pomocné konstrukce a práce pro osazení a upevnění výztuže,   - zednické výpomoci pro montáž betonářské výztuže,   - úpravy výztuže pro osazení doplňkových konstrukcí,   - ochranu výztuže do doby jejího zabetonování,   - úpravy výztuže pro zřízení železobetonových kloubů, kotevních prvků, závěsných ok a doplňkových konstrukcí,   - veškerá opatření pro zajištění soudržnosti výztuže a betonu,   - vodivé propojení výztuže, které je součástí ochrany konstrukce proti vlivům bludných proudů, vyvedení do měřících skříní nebo míst pro měření bludných proudů (vlastní měřící skříně se uvádějí položkami SD 74),   - povrchovou antikorozní úpravu výztuže,   - separaci výztuže,   - osazení měřících zařízení a úpravy pro ně,   - osazení měřících skříní nebo míst pro měření bludných proudů.   Položka nezahrnuje:   - x</t>
  </si>
  <si>
    <t>Poznámka k položce:_x000D_
pod základy zdí  0,15*1,85*19,5=5,411 [A]  pod schodiště  (2,35+0,5)*3,6*0,1=1,026 [B]    Celkem: A+B=6,437 [C]_x000D_
Položka zahrnuje:   - dodání  čerstvého  betonu  (betonové  směsi)  požadované  kvality,  jeho  uložení  do požadovaného tvaru při jakékoliv hustotě výztuže, konzistenci čerstvého betonu a způsobu hutnění, ošetření a ochranu betonu,   - zhotovení nepropustného, mrazuvzdorného betonu a betonu požadované trvanlivosti a vlastností, užití potřebných přísad a technologií výroby betonu,   - zřízení pracovních a dilatačních spar, včetně potřebných úprav, výplně, vložek, opracování, očištění a ošetření,   - bednění  požadovaných  konstr. (i ztracené) s úpravou  dle požadované  kvality povrchu betonu, včetně odbedňovacích a odskružovacích prostředků, nátěrů zabraňujících soudržnosti betonu a bednění,   - podpěrné  konstr. (skruže) a lešení všech druhů pro bednění,  vč. ochranných a bezpečnostních opatření a základů těchto konstrukcí a lešení,   - vytvoření kotevních čel, kapes, nálitků a sedel, zřízení  všech  požadovaných  otvorů,  výklenků, prostupů, dutin, drážek a pod., vč. ztížení práce a úprav  kolem nich,   - úpravy pro osazení výztuže, doplňkových konstrukcí a vybavení,   - úpravy povrchu pro položení požadované izolace, povlaků a nátěrů, případně vyspravení,   - ztížení práce u kabelových a injektážních trubek a ostatních zařízení osazovaných do betonu,   - konstrukce betonových kloubů, upevnění kotevních prvků a doplňkových konstrukcí,   - nátěry zabraňující soudržnost betonu a bednění,   - výplň, těsnění  a tmelení spar a spojů,   - opatření  povrchů  betonu  izolací  proti zemní vlhkosti v částech, kde přijdou do styku se zeminou nebo kamenivem,   - případné zřízení spojovací vrstvy u základů,   - úpravy pro osazení zařízení ochrany konstrukce proti vlivu bludných proudů,   Položka nezahrnuje:   - x</t>
  </si>
  <si>
    <t>Poznámka k položce:_x000D_
pod drenáž 0,4*0,25*(22,0+3,6)=2,560 [A]_x000D_
- dodání  čerstvého  betonu  (betonové  směsi)  požadované  kvality,  jeho  uložení  do požadovaného tvaru při jakékoliv hustotě výztuže, konzistenci čerstvého betonu a způsobu hutnění, ošetření a ochranu betonu,   - zhotovení nepropustného, mrazuvzdorného betonu a betonu požadované trvanlivosti a vlastností,   - užití potřebných přísad a technologií výroby betonu,   - zřízení pracovních a dilatačních spar, včetně potřebných úprav, výplně, vložek, opracování, očištění a ošetření,   - bednění  požadovaných  konstr. (i ztracené) s úpravou  dle požadované  kvality povrchu betonu, včetně odbedňovacích a odskružovacích prostředků,   - podpěrné  konstr. (skruže) a lešení všech druhů pro bednění, uložení čerstvého betonu, výztuže a doplňkových konstr., vč. požadovaných otvorů, ochranných a bezpečnostních opatření a základů těchto konstrukcí a lešení,   - vytvoření kotevních čel, kapes, nálitků, a sedel,   - zřízení  všech  požadovaných  otvorů, kapes, výklenků, prostupů, dutin, drážek a pod., vč. ztížení práce a úprav  kolem nich,   - úpravy pro osazení výztuže, doplňkových konstrukcí a vybavení,   - úpravy povrchu pro položení požadované izolace, povlaků a nátěrů, případně vyspravení,   - ztížení práce u kabelových a injektážních trubek a ostatních zařízení osazovaných do betonu,   - konstrukce betonových kloubů, upevnění kotevních prvků a doplňkových konstrukcí,   - nátěry zabraňující soudržnost betonu a bednění,   - výplň, těsnění  a tmelení spar a spojů,   - opatření  povrchů  betonu  izolací  proti zemní vlhkosti v částech, kde přijdou do styku se zeminou nebo kamenivem,   - případné zřízení spojovací vrstvy u základů,   - úpravy pro osazení zařízení ochrany konstrukce proti vlivu bludných proudů</t>
  </si>
  <si>
    <t>Poznámka k položce:_x000D_
50% zásypu nakupovaný materiál  ŠD 0-32 po vrstvách max 30cm hutněný na 100%PS (45MPa na pláni)_x000D_
zásypy na rubu i líci  1,8*1,8*(6,5+4,5)=35,640 [A]  1,8*1,4*6,5=16,380 [B]  1,8*0,9*3,5=5,670 [C]  Celkem: (A+B+C)/2=28,845 [D]_x000D_
položka zahrnuje dodávku předepsaného kameniva, mimostaveništní a vnitrostaveništní dopravu a jeho uložení   není-li v zadávací dokumentaci uvedeno jinak, jedná se o nakupovaný materiál</t>
  </si>
  <si>
    <t>Poznámka k položce:_x000D_
ŠD 16-32 drenážní_x000D_
drenážní vrstva na základové desce  19,5*0,75*0,2=2,925 [A]  drenážní vrstva na rubu zdi  0,7*3,36*0,2=0,470 [B]  1,2*6,5*0,2=1,560 [C]  1,7*9,4*0,2=3,196 [D]  drenážní vrstva pod schody  0,5*0,3*3,6=0,540 [E]    Celkem: A+B+C+D+E=8,691 [F]_x000D_
položka zahrnuje dodávku předepsaného kameniva, mimostaveništní a vnitrostaveništní dopravu a jeho uložení   není-li v zadávací dokumentaci uvedeno jinak, jedná se o nakupovaný materiál</t>
  </si>
  <si>
    <t>711117</t>
  </si>
  <si>
    <t>IZOLACE BĚŽNÝCH KONSTRUKCÍ PROTI ZEMNÍ VLHKOSTI Z PE FÓLIÍ</t>
  </si>
  <si>
    <t>Poznámka k položce:_x000D_
těsnící folie v zásypu k drenáži 1,3*19,5=25,350 [A]_x000D_
položka zahrnuje:   - dodání  předepsaného izolačního materiálu   - očištění a ošetření podkladu, zadávací dokumentace může zahrnout i případné vyspravení   - zřízení izolace jako kompletního povlaku, případně komplet. soustavy nebo systému podle příslušného  technolog. předpisu   - zřízení izolace i jednotlivých vrstev po etapách, včetně pracovních spár a spojů   - úprava u okrajů, rohů, hran, dilatačních i pracovních spojů, kotev, obrubníků, dilatačních zařízení, odvodnění, otvorů, neizolovaných míst a pod.   - zajištění odvodnění povrchu izolace, včetně odvodnění nejnižších míst, pokud dokumentace pro zadání stavby nestanoví jinak   - ochrana izolace do doby zřízení definitivní ochranné vrstvy nebo konstrukce   - úprava, očištění a ošetření prostoru kolem izolace   - provedení požadovaných zkoušek   - nezahrnuje ochranné vrstvy, např. geotextilii</t>
  </si>
  <si>
    <t>711322</t>
  </si>
  <si>
    <t>IZOLACE PODZEM OBJ PROTI TLAK VODĚ ASFALT PÁSY</t>
  </si>
  <si>
    <t>Poznámka k položce:_x000D_
dvojitá izolace dilatačních spar   (1,9+1,2+0,5+0,5)*1,0*2=8,200 [A]_x000D_
položka zahrnuje:   - dodání  předepsaného izolačního materiálu   - očištění a ošetření podkladu, zadávací dokumentace může zahrnout i případné vyspravení   - zřízení izolace jako kompletního povlaku, případně komplet. soustavy nebo systému podle příslušného  technolog. předpisu   - zřízení izolace i jednotlivých vrstev po etapách, včetně pracovních spár a spojů   - úprava u okrajů, rohů, hran, dilatačních i pracovních spojů, kotev, obrubníků, dilatačních zařízení, odvodnění, otvorů, neizolovaných míst a pod.   - zajištění odvodnění povrchu izolace, včetně odvodnění nejnižších míst, pokud dokumentace pro zadání stavby nestanoví jinak   - ochrana izolace do doby zřízení definitivní ochranné vrstvy nebo konstrukce   - úprava, očištění a ošetření prostoru kolem izolace   - provedení požadovaných zkoušek   - nezahrnuje ochranné vrstvy, např. geotextilii, cementový potěr, izolační přizdívku</t>
  </si>
  <si>
    <t>SO 205 - Pobytové schody</t>
  </si>
  <si>
    <t>Poznámka k položce:_x000D_
zemina bez kontaminace_x000D_
ruční výkop  2stupně: 8,0*(2,0*0,25)+(0,75*0,4) =4,300 [A]  1stupeň: 8,0*(1,5*0,45)=5,400 [B]    strojní výkop  4stupně:4,0*((1,5*0,9)+(2,5*0,65)+(0,95*0,6))=14,180 [C]  3stupně:10,0*((0,4*1,5)+(1,0*1,1))=17,000 [D]  2stupně:10,575*((2,0*0,25)+(0,75*0,8))=11,633 [E]  1stupeň: (6,52+2,58)*(1,5*0,85)=11,603 [F]    zásypy na rubu  -0,5*0,6*49,75=-14,925 [G]    Celkem: A+B+C+D+E+F+G=49,191 [H]_x000D_
zahrnuje veškeré poplatky provozovateli skládky související s uložením odpadu na skládce.</t>
  </si>
  <si>
    <t>Poznámka k položce:_x000D_
100% zásypu místní materiál  vykopávky z mezideponie_x000D_
zásypy na rubu  0,5*0,6*49,75=14,925 [A]  Celkem: A=14,925 [B]_x000D_
položka zahrnuje: 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ruční vykopávky, odstranění kořenů a napadávek  - pažení, vzepření a rozepření vč. přepažování (vyjma štětových stěn)  - úpravu, ochranu a očištění dna, základové spáry, stěn a svahů  - udržování výkopiště a jeho ochrana proti vodě  - odvedení nebo obvedení vody v okolí výkopiště a ve výkopišti  - třídění výkopku  - veškeré pomocné konstrukce umožňující provedení vykopávky (příjezdy, sjezdy, nájezdy, lešení, podpěr. konstr., přemostění, zpevněné plochy, zakrytí a pod.)  položka nezahrnuje:  - práce spojené s otvírkou zemníku</t>
  </si>
  <si>
    <t>Poznámka k položce:_x000D_
V MÍSTECH KOŘENOVÉHO SYSTÉMU STÁVAJÍCÍCH STROMŮ PROVÁDĚT RUČNÍ VÝKOP!_x000D_
ruční výkop  2stupně: 8,0*(2,0*0,25)+(0,75*0,4) =4,300 [A]  1stupeň: 8,0*(1,5*0,45)=5,400 [B]    strojní výkop  4stupně:4,0*((1,5*0,9)+(2,5*0,65)+(0,95*0,6))=14,180 [C]  3stupně:10,0*((0,4*1,5)+(1,0*1,1))=17,000 [D]  2stupně:10,575*((2,0*0,25)+(0,75*0,8))=11,633 [E]  1stupeň: (6,52+2,58)*(1,5*0,85)=11,603 [F]    Celkem: A+B+C+D+E+F=64,116 [G]_x000D_
položka zahrnuje: 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svahování a přesvah. svahů do konečného tvaru, výměna hornin v podloží a v pláni znehodnocené klimatickými vlivy  - ruční vykopávky, odstranění kořenů a napadávek  - pažení, vzepření a rozepření vč. přepažování (vyjma štětových stěn)  - úpravu, ochranu a očištění dna, základové spáry, stěn a svahů  - odvedení nebo obvedení vody v okolí výkopiště a ve výkopišti  - třídění výkopku  - veškeré pomocné konstrukce umožňující provedení vykopávky (příjezdy, sjezdy, nájezdy, lešení, podpěr. konstr., přemostění, zpevněné plochy, zakrytí a pod.)  - nezahrnuje uložení zeminy (na skládku, do násypu) ani poplatky za skládku, vykazují se v položce č.0141**</t>
  </si>
  <si>
    <t>Poznámka k položce:_x000D_
100% zásypu místní materiál  po vrstvách max 30cm hutněný na 100%PS (45MPa na pláni)_x000D_
zásypy na rubu  0,5*0,6*49,75=14,925 [A]  Celkem: A=14,925 [B]_x000D_
položka zahrnuje:  - kompletní provedení zemní konstrukce vč. výběru vhodného materiálu  - úprava  ukládaného  materiálu  vlhčením,  tříděním,  promícháním  nebo  vysoušením,  příp. jiné úpravy za účelem zlepšení jeho  mech. vlastností  - hutnění i různé míry hutnění   - ošetření úložiště po celou dobu práce v něm vč. klimatických opatření  - ztížení v okolí vedení, konstrukcí a objektů a jejich dočasné zajištění  - ztížení provádění vč. hutnění ve ztížených podmínkách a stísněných prostorech  - ztížené ukládání sypaniny pod vodu  - ukládání po vrstvách a po jiných nutných částech (figurách) vč. dosypávek  - spouštění a nošení materiálu  - výměna částí zemní konstrukce znehodnocené klimatickými vlivy  - ruční hutnění a výplň jam a prohlubní v podloží  - úprava, očištění, ochrana a zhutnění podloží  - svahování, hutnění a uzavírání povrchů svahů  - zřízení lavic na svazích  - udržování úložiště a jeho ochrana proti vodě  - odvedení nebo obvedení vody v okolí úložiště a v úložišti  - veškeré  pomocné konstrukce umožňující provedení  zemní konstrukce  (příjezdy,  sjezdy,  nájezdy, lešení, podpěrné konstrukce, přemostění, zpevněné plochy, zakrytí a pod.)</t>
  </si>
  <si>
    <t>Poznámka k položce:_x000D_
uložení výkopku na mezideponii pro možnost zpětného použití  100% zásypu místní materiál_x000D_
zásypy na rubu  0,5*0,6*49,75=14,925 [A]  Celkem: A=14,925 [B]_x000D_
položka zahrnuje:  - kompletní provedení zemní konstrukce do předepsaného tvaru  - ošetření úložiště po celou dobu práce v něm vč. klimatických opatření  - ztížení v okolí vedení, konstrukcí a objektů a jejich dočasné zajištění  - ztížení provádění ve ztížených podmínkách a stísněných prostorech  - ztížené ukládání sypaniny pod vodu  - ukládání po vrstvách a po jiných nutných částech (figurách) vč. dosypávek  - spouštění a nošení materiálu  - úprava, očištění a ochrana podloží a svahů  - svahování, uzavírání povrchů svahů  - udržování úložiště a jeho ochrana proti vodě  - odvedení nebo obvedení vody v okolí úložiště a v úložišti  - veškeré  pomocné konstrukce umožňující provedení  zemní konstrukce  (příjezdy,  sjezdy,  nájezdy, lešení, podpěrné konstrukce, přemostění, zpevněné plochy, zakrytí a pod.)</t>
  </si>
  <si>
    <t>Poznámka k položce:_x000D_
za korunou zdi s prostupy do koryta   49,7+(3*6)=67,700 [A]_x000D_
Položka platí pro kompletní konstrukce trativodů a zahrnuje zejména:   - výkop rýhy předepsaného tvaru v dané třídě těžitelnosti, výplň, zásyp trativodu včetně dopravy, uložení přebytečného materiálu, dodávky předepsaného materiálu pro výplň a zásyp   - zřízení spojovací vrstvy   - zřízení podkladu a lože trativodu z předepsaného materiálu   - dodávka a uložení trativodu předepsaného materiálu a profilu   - obsyp trativodu předepsaným materiálem   - ukončení trativodu zaústěním do potrubí nebo vodoteče, případně vybudování ukončujícího objektu (kapličky) dle VL   - veškerý materiál, výrobky a polotovary, včetně mimostaveništní a vnitrostaveništní dopravy   - nezahrnuje opláštění z geotextilie, fólie</t>
  </si>
  <si>
    <t>431314</t>
  </si>
  <si>
    <t>SCHODIŠŤ KONSTR Z PROST BETONU DO C25/30</t>
  </si>
  <si>
    <t>Poznámka k položce:_x000D_
4 stupně:  4,0*((0,75*0,57)+(0,43*0,62)+(0,57*0,88/2)+(0,45*1,1/2)+(0,75*0,35))=5,820 [A]  3 stupně:  10,0*((0,57*0,75)+(0,43*0,62)+(0,95*0,45)+(0,75*0,35))=13,841 [B]  2 stupně:  8,0*((0,57*0,75)+(0,62*0,43)+(0,27*0,35))=6,309 [C]  10,575*((0,57*0,75)+(0,62*0,43)+(0,75*0,35))=10,116 [D]  1 stupeň:  6,5*(1,17*0,62)=4,715 [E]  8,0*(0,72*0,62)=3,571 [F]  2,58*(1,17*0,62)=1,872 [G]    Celkem: A+B+C+D+E+F+G=46,244 [H]_x000D_
Položka zahrnuje:   - dodání  čerstvého  betonu  (betonové  směsi)  požadované  kvality,  jeho  uložení  do požadovaného tvaru při jakékoliv hustotě výztuže, konzistenci čerstvého betonu a způsobu hutnění, ošetření a ochranu betonu,   - zhotovení nepropustného, mrazuvzdorného betonu a betonu požadované trvanlivosti a vlastností, užití potřebných přísad a technologií výroby betonu,   - zřízení pracovních a dilatačních spar, včetně potřebných úprav, výplně, vložek, opracování, očištění a ošetření,   - bednění  požadovaných  konstr. (i ztracené) s úpravou  dle požadované  kvality povrchu betonu, včetně odbedňovacích a odskružovacích prostředků, nátěrů zabraňujících soudržnosti betonu a bednění,   - podpěrné  konstr. (skruže) a lešení všech druhů pro bednění,  vč. ochranných a bezpečnostních opatření a základů těchto konstrukcí a lešení,   - vytvoření kotevních čel, kapes, nálitků a sedel, zřízení  všech  požadovaných  otvorů,  výklenků, prostupů, dutin, drážek a pod., vč. ztížení práce a úprav  kolem nich,   - úpravy pro osazení výztuže, doplňkových konstrukcí a vybavení,   - úpravy povrchu pro položení požadované izolace, povlaků a nátěrů, případně vyspravení,   - ztížení práce u kabelových a injektážních trubek a ostatních zařízení osazovaných do betonu,   - konstrukce betonových kloubů, upevnění kotevních prvků a doplňkových konstrukcí,   - nátěry zabraňující soudržnost betonu a bednění,   - výplň, těsnění  a tmelení spar a spojů,   - opatření  povrchů  betonu  izolací  proti zemní vlhkosti v částech, kde přijdou do styku se zeminou nebo kamenivem,   - případné zřízení spojovací vrstvy u základů,   - úpravy pro osazení zařízení ochrany konstrukce proti vlivu bludných proudů,   Položka nezahrnuje:   - x</t>
  </si>
  <si>
    <t>Poznámka k položce:_x000D_
karisíť 6/100*100_x000D_
4 stupně:  4,0*(4,05+3,75)*0,0044=0,137 [A]  3 stupně:  10,8*(3,35+2,74)*0,0044=0,289 [B]  2 stupně:  8,8*(2,16+1,88)*0,0044=0,156 [C]  10,578*(2,63+1,88)*0,0044=0,210 [D]  1 stupeň:  6,8*2,55*0,0044=0,076 [E]  8,8*1,65*0,0044=0,064 [F]  2,58*2,55*0,0044=0,029 [G]    Celkem: A+B+C+D+E+F+G=0,961 [H]_x000D_
Položka zahrnuje:   - veškerý materiál, výrobky a polotovary, včetně mimostaveništní a vnitrostaveništní dopravy (rovněž přesuny), včetně naložení a složení, případně s uložením   - dodání betonářské výztuže v požadované kvalitě, stříhání, řezání, ohýbání a spojování do všech požadovaných tvarů (vč. armakošů) a uložení s požadovaným zajištěním polohy a krytí výztuže betonem,   - veškeré svary nebo jiné spoje výztuže,   - pomocné konstrukce a práce pro osazení a upevnění výztuže,   - zednické výpomoci pro montáž betonářské výztuže,   - úpravy výztuže pro osazení doplňkových konstrukcí,   - ochranu výztuže do doby jejího zabetonování,   - úpravy výztuže pro zřízení železobetonových kloubů, kotevních prvků, závěsných ok a doplňkových konstrukcí,   - veškerá opatření pro zajištění soudržnosti výztuže a betonu,   - vodivé propojení výztuže, které je součástí ochrany konstrukce proti vlivům bludných proudů, vyvedení do měřících skříní nebo míst pro měření bludných proudů (vlastní měřící skříně se uvádějí položkami SD 74),   - povrchovou antikorozní úpravu výztuže,   - separaci výztuže,   - osazení měřících zařízení a úpravy pro ně,   - osazení měřících skříní nebo míst pro měření bludných proudů.   Položka nezahrnuje:   - x</t>
  </si>
  <si>
    <t>-788847914</t>
  </si>
  <si>
    <t>Poznámka k položce:_x000D_
Pro obklad stupňů bude použito kamene žuly - deskový řezaný formát s vhodnou povrchovou úpravou zvolenou v rámci RDS dle požadavku TDI a AD  Ke kotvení bude použito lepidlo pro obklady a dlažby z přírodního kamene, dodatečně může být použito prokotvení nerez trny ve sparách.  10% na prořezy_x000D_
(počtáno od spodního nejdelšího stupně směrem vzhůru)  1.stupeň:  (32,65*0,67*0,05)+(49,75*0,31*0,05)+(17,1*0,62*0,05)+((16,6+0,8)*0,31*0,05)=2,665 [A]  2.stupeň:  (14,07*0,67*0,05)+(32,65*0,27*0,05)+(18,57*0,62*0,05)+((4,0+0,57)*0,32*0,05)=1,561 [B]  3.stupeň:  (4,0*0,67*0,05)+(14,1*0,27*0,05)+(10,05*0,62*0,05)+((4,0+0,57)*0,32*0,05)=0,709 [C]  4.stupeň:  (4,0*0,62*0,05)+(4,0*0,27*0,05)+((1,5+0,57)*0,32*0,05)=0,211 [D]    Celkem: (A+B+C+D)*1.1=5,661 [E]_x000D_
Položka zahrnuje:   - dodávku a osazení kamene deskového řezaného formátu  - jeho případné kotvení se všemi souvisejícími materiály a pracemi   - dodávku předepsané malty   - spárování.   Položka nezahrnuje:   - x._x000D_
Položka zahrnuje veškerý materiál, výrobky a polotovary, včetně mimostaveništní a vnitrostaveništní dopravy (rovněž přesuny), včetně naložení a složení, případně s uložením._x000D_
Bílo-šedá žula.</t>
  </si>
  <si>
    <t>Poznámka k položce:_x000D_
spádový beton pod drenáž 0,4*0,25*(50,0+18,0)=6,800 [A]_x000D_
- dodání  čerstvého  betonu  (betonové  směsi)  požadované  kvality,  jeho  uložení  do požadovaného tvaru při jakékoliv hustotě výztuže, konzistenci čerstvého betonu a způsobu hutnění, ošetření a ochranu betonu,   - zhotovení nepropustného, mrazuvzdorného betonu a betonu požadované trvanlivosti a vlastností,   - užití potřebných přísad a technologií výroby betonu,   - zřízení pracovních a dilatačních spar, včetně potřebných úprav, výplně, vložek, opracování, očištění a ošetření,   - bednění  požadovaných  konstr. (i ztracené) s úpravou  dle požadované  kvality povrchu betonu, včetně odbedňovacích a odskružovacích prostředků,   - podpěrné  konstr. (skruže) a lešení všech druhů pro bednění, uložení čerstvého betonu, výztuže a doplňkových konstr., vč. požadovaných otvorů, ochranných a bezpečnostních opatření a základů těchto konstrukcí a lešení,   - vytvoření kotevních čel, kapes, nálitků, a sedel,   - zřízení  všech  požadovaných  otvorů, kapes, výklenků, prostupů, dutin, drážek a pod., vč. ztížení práce a úprav  kolem nich,   - úpravy pro osazení výztuže, doplňkových konstrukcí a vybavení,   - úpravy povrchu pro položení požadované izolace, povlaků a nátěrů, případně vyspravení,   - ztížení práce u kabelových a injektážních trubek a ostatních zařízení osazovaných do betonu,   - konstrukce betonových kloubů, upevnění kotevních prvků a doplňkových konstrukcí,   - nátěry zabraňující soudržnost betonu a bednění,   - výplň, těsnění  a tmelení spar a spojů,   - opatření  povrchů  betonu  izolací  proti zemní vlhkosti v částech, kde přijdou do styku se zeminou nebo kamenivem,   - případné zřízení spojovací vrstvy u základů,   - úpravy pro osazení zařízení ochrany konstrukce proti vlivu bludných proudů</t>
  </si>
  <si>
    <t>Poznámka k položce:_x000D_
ŠD 16-32_x000D_
zásyp za rubem a lícem zdi  0,5*0,35*49,7=8,698 [A]  0,5*0,35*49,7=8,698 [B]  Celkem: A+B=17,396 [C]_x000D_
položka zahrnuje dodávku předepsaného kameniva, mimostaveništní a vnitrostaveništní dopravu a jeho uložení   není-li v zadávací dokumentaci uvedeno jinak, jedná se o nakupovaný materiál</t>
  </si>
  <si>
    <t>SO 206 - Objekty ochranných a opěrných zdí</t>
  </si>
  <si>
    <t>6 - Úpravy povrchů, podlahy, výplně otvorů</t>
  </si>
  <si>
    <t>Poznámka k položce:_x000D_
zemina bez kontaminace_x000D_
206A:  44,45*0,5*1,0=22,225 [A]  0,45*0,45*1,0*10=2,025 [B]    206B:  17,5*1,0*0,55=9,625 [C]  z pol. 171103.R  -2,791=-2,791 [D]    Celkem: A+B+C+D=31,084 [E]_x000D_
zahrnuje veškeré poplatky provozovateli skládky související s uložením odpadu na skládce.</t>
  </si>
  <si>
    <t>Poznámka k položce:_x000D_
s odvozem na skládku_x000D_
206A:  45,5*0,6=27,300 [A]_x000D_
včetně vodorovné dopravy  a uložení na skládku</t>
  </si>
  <si>
    <t>Poznámka k položce:_x000D_
100% zásypu místní materiál  vykopávky z mezideponie_x000D_
206A:  zásypy na rubu i líci  44,5*0,15*0,15*2=2,003 [A]    206B:  zásypy na rubu i líci  17,5*0,15*0,15*2=0,788 [B]    Celkem: A+B=2,791 [C]_x000D_
položka zahrnuje: 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ruční vykopávky, odstranění kořenů a napadávek  - pažení, vzepření a rozepření vč. přepažování (vyjma štětových stěn)  - úpravu, ochranu a očištění dna, základové spáry, stěn a svahů  - udržování výkopiště a jeho ochrana proti vodě  - odvedení nebo obvedení vody v okolí výkopiště a ve výkopišti  - třídění výkopku  - veškeré pomocné konstrukce umožňující provedení vykopávky (příjezdy, sjezdy, nájezdy, lešení, podpěr. konstr., přemostění, zpevněné plochy, zakrytí a pod.)  položka nezahrnuje:  - práce spojené s otvírkou zemníku</t>
  </si>
  <si>
    <t>Poznámka k položce:_x000D_
v návaznosti na SO100  zpětné použití do zásypu posoudí TDI_x000D_
206A:  44,45*0,5*1,0=22,225 [A]  0,45*0,45*1,0*10=2,025 [B]    206B:  17,5*1,0*0,55=9,625 [C]    Celkem: A+B+C=33,875 [D]_x000D_
položka zahrnuje: 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svahování a přesvah. svahů do konečného tvaru, výměna hornin v podloží a v pláni znehodnocené klimatickými vlivy  - ruční vykopávky, odstranění kořenů a napadávek  - pažení, vzepření a rozepření vč. přepažování (vyjma štětových stěn)  - úpravu, ochranu a očištění dna, základové spáry, stěn a svahů  - odvedení nebo obvedení vody v okolí výkopiště a ve výkopišti  - třídění výkopku  - veškeré pomocné konstrukce umožňující provedení vykopávky (příjezdy, sjezdy, nájezdy, lešení, podpěr. konstr., přemostění, zpevněné plochy, zakrytí a pod.)  - nezahrnuje uložení zeminy (na skládku, do násypu) ani poplatky za skládku, vykazují se v položce č.0141**</t>
  </si>
  <si>
    <t>Poznámka k položce:_x000D_
100% zásypu místní materiál  po vrstvách max 30cm hutněný na 100%PS (45MPa na pláni)_x000D_
206A:  zásypy na rubu i líci  44,5*0,15*0,15*2=2,003 [A]    206B:  zásypy na rubu i líci  17,5*0,15*0,15*2=0,788 [B]    Celkem: A+B=2,791 [C]_x000D_
položka zahrnuje:  - kompletní provedení zemní konstrukce vč. výběru vhodného materiálu  - úprava  ukládaného  materiálu  vlhčením,  tříděním,  promícháním  nebo  vysoušením,  příp. jiné úpravy za účelem zlepšení jeho  mech. vlastností  - hutnění i různé míry hutnění   - ošetření úložiště po celou dobu práce v něm vč. klimatických opatření  - ztížení v okolí vedení, konstrukcí a objektů a jejich dočasné zajištění  - ztížení provádění vč. hutnění ve ztížených podmínkách a stísněných prostorech  - ztížené ukládání sypaniny pod vodu  - ukládání po vrstvách a po jiných nutných částech (figurách) vč. dosypávek  - spouštění a nošení materiálu  - výměna částí zemní konstrukce znehodnocené klimatickými vlivy  - ruční hutnění a výplň jam a prohlubní v podloží  - úprava, očištění, ochrana a zhutnění podloží  - svahování, hutnění a uzavírání povrchů svahů  - zřízení lavic na svazích  - udržování úložiště a jeho ochrana proti vodě  - odvedení nebo obvedení vody v okolí úložiště a v úložišti  - veškeré  pomocné konstrukce umožňující provedení  zemní konstrukce  (příjezdy,  sjezdy,  nájezdy, lešení, podpěrné konstrukce, přemostění, zpevněné plochy, zakrytí a pod.)</t>
  </si>
  <si>
    <t>Poznámka k položce:_x000D_
uložení výkopku na mezideponii pro možnost zpětného použití  100% zásypu místní materiál_x000D_
206A:  zásypy na rubu i líci  44,5*0,15*0,15*2=2,003 [A]    206B:  zásypy na rubu i líci  17,5*0,15*0,15*2=0,788 [B]    Celkem: A+B=2,791 [C]_x000D_
položka zahrnuje:  - kompletní provedení zemní konstrukce do předepsaného tvaru  - ošetření úložiště po celou dobu práce v něm vč. klimatických opatření  - ztížení v okolí vedení, konstrukcí a objektů a jejich dočasné zajištění  - ztížení provádění ve ztížených podmínkách a stísněných prostorech  - ztížené ukládání sypaniny pod vodu  - ukládání po vrstvách a po jiných nutných částech (figurách) vč. dosypávek  - spouštění a nošení materiálu  - úprava, očištění a ochrana podloží a svahů  - svahování, uzavírání povrchů svahů  - udržování úložiště a jeho ochrana proti vodě  - odvedení nebo obvedení vody v okolí úložiště a v úložišti  - veškeré  pomocné konstrukce umožňující provedení  zemní konstrukce  (příjezdy,  sjezdy,  nájezdy, lešení, podpěrné konstrukce, přemostění, zpevněné plochy, zakrytí a pod.)</t>
  </si>
  <si>
    <t>Poznámka k položce:_x000D_
206A:  44,45*0,5*0,85=18,891 [A]  0,45*0,45*0,85*10=1,721 [B]    206B  17,5*0,55*0,85=8,181 [C]    Celkem: A+B+C=28,793 [D]_x000D_
- dodání  čerstvého  betonu  (betonové  směsi)  požadované  kvality,  jeho  uložení  do požadovaného tvaru při jakékoliv hustotě výztuže, konzistenci čerstvého betonu a způsobu hutnění, ošetření a ochranu betonu,   - zhotovení nepropustného, mrazuvzdorného betonu a betonu požadované trvanlivosti a vlastností,   - užití potřebných přísad a technologií výroby betonu,   - zřízení pracovních a dilatačních spar, včetně potřebných úprav, výplně, vložek, opracování, očištění a ošetření,   - bednění  požadovaných  konstr. (i ztracené) s úpravou  dle požadované  kvality povrchu betonu, včetně odbedňovacích a odskružovacích prostředků,   - podpěrné  konstr. (skruže) a lešení všech druhů pro bednění, uložení čerstvého betonu, výztuže a doplňkových konstr., vč. požadovaných otvorů, ochranných a bezpečnostních opatření a základů těchto konstrukcí a lešení,   - vytvoření kotevních čel, kapes, nálitků, a sedel,   - zřízení  všech  požadovaných  otvorů, kapes, výklenků, prostupů, dutin, drážek a pod., vč. ztížení práce a úprav  kolem nich,   - úpravy pro osazení výztuže, doplňkových konstrukcí a vybavení,   - úpravy povrchu pro položení požadované izolace, povlaků a nátěrů, případně vyspravení,   - ztížení práce u kabelových a injektážních trubek a ostatních zařízení osazovaných do betonu,   - konstrukce betonových kloubů, upevnění kotevních prvků a doplňkových konstrukcí,   - nátěry zabraňující soudržnost betonu a bednění,   - výplň, těsnění  a tmelení spar a spojů,   - opatření  povrchů  betonu  izolací  proti zemní vlhkosti v částech, kde přijdou do styku se zeminou nebo kamenivem,   - případné zřízení spojovací vrstvy u základů,   - úpravy pro osazení zařízení ochrany konstrukce proti vlivu bludných proudů,</t>
  </si>
  <si>
    <t>Poznámka k položce:_x000D_
odhad stupně vyztužení_x000D_
206A:  44,45*0,5*0,85*0,005*7,85=0,741 [A]  0,45*0,45*0,85*10*0,005*7,85=0,068 [B]    206B  17,5*0,545*0,85*0,005*7,85=0,318 [C]    Celkem: A+B+C=1,127 [D]_x000D_
Položka zahrnuje veškerý materiál, výrobky a polotovary, včetně mimostaveništní a vnitrostaveništní dopravy (rovněž přesuny), včetně naložení a složení, případně s uložením   - dodání betonářské výztuže v požadované kvalitě, stříhání, řezání, ohýbání a spojování do všech požadovaných tvarů (vč. armakošů) a uložení s požadovaným zajištěním polohy a krytí výztuže betonem,   - veškeré svary nebo jiné spoje výztuže,   - pomocné konstrukce a práce pro osazení a upevnění výztuže,   - zednické výpomoci pro montáž betonářské výztuže,   - úpravy výztuže pro osazení doplňkových konstrukcí,   - ochranu výztuže do doby jejího zabetonování,   - úpravy výztuže pro zřízení železobetonových kloubů, kotevních prvků, závěsných ok a doplňkových konstrukcí,   - veškerá opatření pro zajištění soudržnosti výztuže a betonu,   - vodivé propojení výztuže, které je součástí ochrany konstrukce proti vlivům bludných proudů, vyvedení do měřících skříní nebo míst pro měření bludných proudů (vlastní měřící skříně se uvádějí položkami SD 74),   - povrchovou antikorozní úpravu výztuže,   - separaci výztuže,   - osazení měřících zařízení a úpravy pro ně,   - osazení měřících skříní nebo míst pro měření bludných proudů.</t>
  </si>
  <si>
    <t>Poznámka k položce:_x000D_
povrchová úprava bude zvolena v rámci RDS dle požadavku TDI a AD_x000D_
kamenné římsy v koruně zdi   206A  (0,05*16,45*0,34)+(24,15*0,34*0,05)=0,690 [A]  206B  17,5*0,5*0,05=0,438 [B]    Celkem: A+B=1,128 [C]_x000D_
Položka zahrnuje dodání předepsaného hlavního materiálu, spojovacího materiálu, vyzdění do předepsaného tavru, včetně mimostaveništní a vnitrostaveništní dopravy._x000D_
Druh kamene a velikost zdících prvků: Liberecká žula identická s navazujícími částmi nábřežních zdí předchozí stavební akce Libereckého kraje. _x000D_
Všechny položky kamenných výrobků a konstrukcí podléhají vzorkovacímu procesu a schválení AD a TDI.</t>
  </si>
  <si>
    <t>32723</t>
  </si>
  <si>
    <t>ZDI OPĚR, ZÁRUB, NÁBŘEŽ Z CIHEL PÁLENÝCH</t>
  </si>
  <si>
    <t>Poznámka k položce:_x000D_
206B  líc dříku  0,16*0,6*(17,5+0,45)=1,723 [A]_x000D_
Položka zahrnuje:   - dodávku  předepsaného materiálu dle zadávací dokumentace   - spojovacího materiálu   - vyzdění do předepsaného tvaru   - mimostaveništní a vnitrostaveništní dopravu (rovněž přesuny), včetně naložení a složení,   Položka nezahrnuje:   - x</t>
  </si>
  <si>
    <t>Poznámka k položce:_x000D_
dřík_x000D_
206A:  (16,4*0,25)+(3,8*0,25*0,15)+(24,1*0,25)=10,268 [A]  206B  17.5*0.6*0.295=3,098 [B]    Celkem: A+B=13,366 [C]_x000D_
- dodání  čerstvého  betonu  (betonové  směsi)  požadované  kvality,  jeho  uložení  do požadovaného tvaru při jakékoliv hustotě výztuže, konzistenci čerstvého betonu a způsobu hutnění, ošetření a ochranu betonu,   - zhotovení nepropustného, mrazuvzdorného betonu a betonu požadované trvanlivosti a vlastností,   - užití potřebných přísad a technologií výroby betonu,   - zřízení pracovních a dilatačních spar, včetně potřebných úprav, výplně, vložek, opracování, očištění a ošetření,   - bednění  požadovaných  konstr. (i ztracené) s úpravou  dle požadované  kvality povrchu betonu, včetně odbedňovacích a odskružovacích prostředků,   - podpěrné  konstr. (skruže) a lešení všech druhů pro bednění, uložení čerstvého betonu, výztuže a doplňkových konstr., vč. požadovaných otvorů, ochranných a bezpečnostních opatření a základů těchto konstrukcí a lešení,   - vytvoření kotevních čel, kapes, nálitků, a sedel,   - zřízení  všech  požadovaných  otvorů, kapes, výklenků, prostupů, dutin, drážek a pod., vč. ztížení práce a úprav  kolem nich,   - úpravy pro osazení výztuže, doplňkových konstrukcí a vybavení,   - úpravy povrchu pro položení požadované izolace, povlaků a nátěrů, případně vyspravení,   - ztížení práce u kabelových a injektážních trubek a ostatních zařízení osazovaných do betonu,   - konstrukce betonových kloubů, upevnění kotevních prvků a doplňkových konstrukcí,   - nátěry zabraňující soudržnost betonu a bednění,   - výplň, těsnění  a tmelení spar a spojů,   - opatření  povrchů  betonu  izolací  proti zemní vlhkosti v částech, kde přijdou do styku se zeminou nebo kamenivem,   - případné zřízení spojovací vrstvy u základů,   - úpravy pro osazení zařízení ochrany konstrukce proti vlivu bludných proudů</t>
  </si>
  <si>
    <t>Poznámka k položce:_x000D_
206A:  ((16,4*0,25)+(3,8*0,25*0,15)+(24,1*0,25))*0,01*7,85=0,806 [A]    206B  17.5*0.6*0.295*0,01*7,85=0,243 [B]    Celkem: A+B=1,049 [C]_x000D_
Položka zahrnuje veškerý materiál, výrobky a polotovary, včetně mimostaveništní a vnitrostaveništní dopravy (rovněž přesuny), včetně naložení a složení, případně s uložením   - dodání betonářské výztuže v požadované kvalitě, stříhání, řezání, ohýbání a spojování do všech požadovaných tvarů (vč. armakošů) a uložení s požadovaným zajištěním polohy a krytí výztuže betonem,   - veškeré svary nebo jiné spoje výztuže,   - pomocné konstrukce a práce pro osazení a upevnění výztuže,   - zednické výpomoci pro montáž betonářské výztuže,   - úpravy výztuže pro osazení doplňkových konstrukcí,   - ochranu výztuže do doby jejího zabetonování,   - úpravy výztuže pro zřízení železobetonových kloubů, kotevních prvků, závěsných ok a doplňkových konstrukcí,   - veškerá opatření pro zajištění soudržnosti výztuže a betonu,   - vodivé propojení výztuže, které je součástí ochrany konstrukce proti vlivům bludných proudů, vyvedení do měřících skříní nebo míst pro měření bludných proudů (vlastní měřící skříně se uvádějí položkami SD 74),   - povrchovou antikorozní úpravu výztuže,   - separaci výztuže,   - osazení měřících zařízení a úpravy pro ně,   - osazení měřících skříní nebo míst pro měření bludných proudů.</t>
  </si>
  <si>
    <t>Úpravy povrchů, podlahy, výplně otvorů</t>
  </si>
  <si>
    <t>62745</t>
  </si>
  <si>
    <t>SPÁROVÁNÍ STARÉHO ZDIVA CEMENTOVOU MALTOU</t>
  </si>
  <si>
    <t>Poznámka k položce:_x000D_
206B  (10,8+11,6+4,8+36,86+4,8)*0,8=55,088 [A]_x000D_
Položka zahrnuje:   - dodávku veškerého materiálu potřebného pro předepsanou úpravu v předepsané kvalitě   - vyčištění spar (vyškrábání), vypláchnutí spar vodou, očištění povrchu   - spárování   - odklizení suti a přebytečného materiálu   - potřebná lešení   Položka nezahrnuje:   - x</t>
  </si>
  <si>
    <t>78174</t>
  </si>
  <si>
    <t>OBKLADY STĚN Z HUTNÝCH DLAŽDIC (I POLOHUT)</t>
  </si>
  <si>
    <t>Poznámka k položce:_x000D_
obkladový pásek keramický_x000D_
206A:  0,9*(16,4+24,1)+(0,9*0,25*4)=37,350 [A]  206B  17,5*0,6=10,500 [B]    Celkem: A+B=47,850 [C]_x000D_
Položka zahrnuje:   - kompletní obklad   - úpravy podkladu, spojovací, spárové malty nebo tmely, dilatace, úpravy rohů, koutů, kolem otvorů, okrajů a pod   Položka nezahrnuje:   - x</t>
  </si>
  <si>
    <t>938442</t>
  </si>
  <si>
    <t>OČIŠTĚNÍ ZDIVA OTRYSKÁNÍM TLAKOVOU VODOU DO 500 BARŮ</t>
  </si>
  <si>
    <t>Poznámka k položce:_x000D_
206B  (10,8+11,6+4,8+36,86+4,8)*0,8=55,088 [A]_x000D_
Položka zahrnuje:   - očištění předepsaným způsobem   - odklizení vzniklého odpadu   Položka nezahrnuje:   - x</t>
  </si>
  <si>
    <t>SO 402 - NN přípojka pro závlahu</t>
  </si>
  <si>
    <t>Jednotkové ceny musí obsahovat dodávku a montáž položek, ztratné, související přípravné práce, detaily, doplňky, dilatace, kotvení, těsnění k okolním konstrukcím s příp.požární odolností a povrchové úpravy pokud není uvedeno výslovně jinak. V blízkosti stávajích stromů budou práce probíhat v souladu s částí SO 800 projektové dokumentace. Položky tohoto soupisu prací vychází z rozpočtové soustavy Aspe.</t>
  </si>
  <si>
    <t>D1 - Všeobecné konstrukce a práce</t>
  </si>
  <si>
    <t>D2 - Zemní práce</t>
  </si>
  <si>
    <t>D3 - Základy</t>
  </si>
  <si>
    <t>D4 - Vodorovné konstrukce</t>
  </si>
  <si>
    <t>D5 - Přidružená stavební výroba</t>
  </si>
  <si>
    <t>D6 - Potrubí</t>
  </si>
  <si>
    <t>D1</t>
  </si>
  <si>
    <t>014101</t>
  </si>
  <si>
    <t>POPLATKY ZA SKLÁDKU</t>
  </si>
  <si>
    <t>Poznámka k položce:_x000D_
přebytečná zemina z výkopů</t>
  </si>
  <si>
    <t>02730</t>
  </si>
  <si>
    <t>POMOC PRÁCE ZŘÍZ NEBO ZAJIŠŤ OCHRANU INŽENÝRSKÝCH SÍTÍ</t>
  </si>
  <si>
    <t>KPL</t>
  </si>
  <si>
    <t>029111</t>
  </si>
  <si>
    <t>OSTATNÍ POŽADAVKY - GEODETICKÉ ZAMĚŘENÍ</t>
  </si>
  <si>
    <t>HM</t>
  </si>
  <si>
    <t>02944</t>
  </si>
  <si>
    <t>OSTATNÍ POŽADAVKY - VYPRAC DOK SKUTEČ PROVEDENÍ V DIGITÁLNÍ FORMĚ</t>
  </si>
  <si>
    <t>029522</t>
  </si>
  <si>
    <t>OSTATNÍ POŽADAVKY - REVIZNÍ ZPRÁVY</t>
  </si>
  <si>
    <t>D2</t>
  </si>
  <si>
    <t>13173</t>
  </si>
  <si>
    <t>HLOUBENÍ JAM ZAPAŽ I NEPAŽ TŘ. I</t>
  </si>
  <si>
    <t>Poznámka k položce:_x000D_
1x pilíř RE (výkop – pilíř – základ)</t>
  </si>
  <si>
    <t>131736</t>
  </si>
  <si>
    <t>HLOUBENÍ JAM ZAPAŽ I NEPAŽ TŘ. I, ODVOZ DO 12KM</t>
  </si>
  <si>
    <t>Poznámka k položce:_x000D_
1x pilíř RE (pilíř podzemní část)</t>
  </si>
  <si>
    <t>13273</t>
  </si>
  <si>
    <t>HLOUB RÝH A MELIOR KAN ŠÍŘ DO 2M PAŽ I NEPAŽ TŘ I.</t>
  </si>
  <si>
    <t>Poznámka k položce:_x000D_
0,6*0,5 – volny terén (3m) 0,9*0,5 – pojezdová plocha (25m) 0,9*0,5 – pojezdová plocha obetonování (7m)</t>
  </si>
  <si>
    <t>132736</t>
  </si>
  <si>
    <t>HLOUB RÝH A MELIOR KAN ŠÍŘ DO 2M PAŽ I NEPAŽ TŘ I., ODVOZ DO 12KM</t>
  </si>
  <si>
    <t>Poznámka k položce:_x000D_
0,2*0,5 – volny terén (3m) 0,3*0,5 – pojezdová plocha (25m) 0,3*0,5 – pojezdová plocha obetonování (7m)</t>
  </si>
  <si>
    <t>17411</t>
  </si>
  <si>
    <t>ZÁSYP JAM A RÝH ZEMINOU SE ZHUT</t>
  </si>
  <si>
    <t>D3</t>
  </si>
  <si>
    <t>272314</t>
  </si>
  <si>
    <t>ZÁKLADY Z PROSTÉHO BETONU DO C25/30-XF4 (B30)</t>
  </si>
  <si>
    <t>Poznámka k položce:_x000D_
1x základ RE cca 0,015m3 (0,6*0,5*0,05)</t>
  </si>
  <si>
    <t>D4</t>
  </si>
  <si>
    <t>45157</t>
  </si>
  <si>
    <t>PODKL A VYPLN VRSTY Z KAMENE TĚŽENÉHO</t>
  </si>
  <si>
    <t>Poznámka k položce:_x000D_
pískové lože 0,2*0,5 – volny terén (3m) 0,3*0,5 -pojezdová plocha (25m)</t>
  </si>
  <si>
    <t>D5</t>
  </si>
  <si>
    <t>701004</t>
  </si>
  <si>
    <t>VYHLEDÁVACÍ MARKER ZEMNÍ</t>
  </si>
  <si>
    <t>Poznámka k položce:_x000D_
Ohyb vedení u lávky</t>
  </si>
  <si>
    <t>702211</t>
  </si>
  <si>
    <t>KABELOVÁ CHRÁNIČKA ZEMNÍ DN  DO 100 MM</t>
  </si>
  <si>
    <t>Poznámka k položce:_x000D_
DN 50 se zatahovacím prvkem (10% rezerva pro zvlnění)</t>
  </si>
  <si>
    <t>702212</t>
  </si>
  <si>
    <t>KABELOVÁ CHRÁNIČKA ZEMNÍ DN PŘES 100 DO 200 MM</t>
  </si>
  <si>
    <t>Poznámka k položce:_x000D_
DN 110 přechod komunikace</t>
  </si>
  <si>
    <t>702312</t>
  </si>
  <si>
    <t>ZAKRYTÍ KABELŮ VÝSTRAŽNOU FÓLIÍ ŠÍŘKY PŘES 20 DO 40 CM</t>
  </si>
  <si>
    <t>702322</t>
  </si>
  <si>
    <t>ZAKRYTÍ KABELŮ BETONOVOU DESKOU ŠÍŘKY PŘES 20 DO 40 CM</t>
  </si>
  <si>
    <t>Poznámka k položce:_x000D_
podél nábřeží</t>
  </si>
  <si>
    <t>741911</t>
  </si>
  <si>
    <t>UZEMŇOVACÍ VODIČ V ZEMI FEZN DO 120 MM2</t>
  </si>
  <si>
    <t>Poznámka k položce:_x000D_
FeZn 30x4MM  (včetně zemnících a spojovacích svorek)</t>
  </si>
  <si>
    <t>742P13</t>
  </si>
  <si>
    <t>ZATAŽENÍ KABELU DO CHRÁNIČKY – KABEL DO 4KG/M</t>
  </si>
  <si>
    <t>742P15</t>
  </si>
  <si>
    <t>OZNAČOVACÍ ŠTÍTEK NA KABELY</t>
  </si>
  <si>
    <t>742H12</t>
  </si>
  <si>
    <t>KABEL NN ČTYŘ- A PĚTIŽÍLOVÝ CU S PLASTOVOU IZOLACÍ OD 4 DO 16 MM2</t>
  </si>
  <si>
    <t>Poznámka k položce:_x000D_
CYKY-J 4x10 (10% rezerva pro zvlnění)</t>
  </si>
  <si>
    <t>Poznámka k položce:_x000D_
CYKY-J 5x6 (10% rezerva pro zvlnění)</t>
  </si>
  <si>
    <t>742L12</t>
  </si>
  <si>
    <t>UKONČENÍ DVOU AŽ PĚTIŽÍLOVÉHO KABELU V ROZVADĚČI NEBO NA PŘÍSTROJI OD 4 DO 16 MM2</t>
  </si>
  <si>
    <t>Poznámka k položce:_x000D_
ukončení kabelu rozváděči</t>
  </si>
  <si>
    <t>743F21</t>
  </si>
  <si>
    <t>SKŘÍŇ ELEKTROMĚROVÁ V KOMPAKTNÍM PILÍŘI PRO PŘÍMÉ MĚŘENÍ DO 80 A JEDNOSAZBOVÉ VČETNĚ</t>
  </si>
  <si>
    <t>747212</t>
  </si>
  <si>
    <t>CELKOVÁ PROHLÍDKA, ZKOUŠENÍ, MĚŘENÍ A VYHOTOVENÍ VÝCHOZÍ REVIZNÍ ZPRÁVY, PRO OBJEM IN PŘES 100 DO 500 TIS. KČ</t>
  </si>
  <si>
    <t>D6</t>
  </si>
  <si>
    <t>Potrubí</t>
  </si>
  <si>
    <t>899524</t>
  </si>
  <si>
    <t>OBETONOVÁNÍ POTRUBÍ Z PROSTÉHO BETONU DO C25/30</t>
  </si>
  <si>
    <t>SO 403 - NN přípojka pro zastávku DPMLJ</t>
  </si>
  <si>
    <t>D7 - Ostatní práce</t>
  </si>
  <si>
    <t>014102</t>
  </si>
  <si>
    <t>Poznámka k položce:_x000D_
vybourané základy</t>
  </si>
  <si>
    <t>Poznámka k položce:_x000D_
1x pilíř RE (výkop – pilíř – základ) 1x pilíř jištění zastavky RE (výkop – pilíř – základ)</t>
  </si>
  <si>
    <t>HLOUB RÝH A MELIOR KAN ŠÍŘ DO 2M PAŽ I NEPAŽ TŘ I. (STROJNÍ VÝKOP)</t>
  </si>
  <si>
    <t>Poznámka k položce:_x000D_
0,25*0,35 – chodnik (20m) 0,6*0,5 – volny terén (45m) 0,9*0,5 – pojezdová plocha (68m) 0,9*0,5 – pojezdová plocha obetonování (30m)</t>
  </si>
  <si>
    <t>13273.1</t>
  </si>
  <si>
    <t>HLOUB RÝH A MELIOR KAN ŠÍŘ DO 2M PAŽ I NEPAŽ TŘ I. (RUČNÍ VÝKOP)</t>
  </si>
  <si>
    <t>Poznámka k položce:_x000D_
0,6*0,5 – volny terén (15m)</t>
  </si>
  <si>
    <t>HLOUB RÝH A MELIOR KAN ŠÍŘ DO 2M PAŽ I NEPAŽ TŘ I., ODVOZ DO 12KM (STROJNÍ VÝKOP)</t>
  </si>
  <si>
    <t>Poznámka k položce:_x000D_
0,2*0,35 – chodník (20m) 0,2*0,5 – volny terén (45m) 0,3*0,5 – pojezdová plocha (68m) 0,3*0,5 – pojezdová plocha obetonování (30m)</t>
  </si>
  <si>
    <t>132736.1</t>
  </si>
  <si>
    <t>HLOUB RÝH A MELIOR KAN ŠÍŘ DO 2M PAŽ I NEPAŽ TŘ I., ODVOZ DO 12KM (RUČNÍ VÝKOP)</t>
  </si>
  <si>
    <t>Poznámka k položce:_x000D_
0,2*0,5 – volny terén (15m)</t>
  </si>
  <si>
    <t>ZÁKLADY Z PROSTÉHO BETONU DO C25/30</t>
  </si>
  <si>
    <t>Poznámka k položce:_x000D_
pískové lože 0,2*0,35 – chodník (20m) 0,2*0,5 – volny terén (60m) 0,3*0,5 – pojezdová plocha (24m)</t>
  </si>
  <si>
    <t>Poznámka k položce:_x000D_
ohyby a konce chrániček</t>
  </si>
  <si>
    <t>Poznámka k položce:_x000D_
DN 63 se zatahovacím prvkem (10% rezerva pro zvlnění)</t>
  </si>
  <si>
    <t>Poznámka k položce:_x000D_
DN 110 přechod pojezdové plochy</t>
  </si>
  <si>
    <t>742G12</t>
  </si>
  <si>
    <t>KABEL NN DVOU- A TŘÍŽÍLOVÝ CU S PLASTOVOU IZOLACÍ OD 4 DO 16 MM2</t>
  </si>
  <si>
    <t>Poznámka k položce:_x000D_
CYKY-J 3x4 (10% rezerva pro zvlnění)</t>
  </si>
  <si>
    <t>742Z23</t>
  </si>
  <si>
    <t>DEMONTÁŽ KABELOVÉHO VEDENÍ NN</t>
  </si>
  <si>
    <t>743D11</t>
  </si>
  <si>
    <t>SKŘÍŇ PŘÍPOJKOVÁ POJISTKOVÁ KOMPAKTNÍ PILÍŘOVÁ DO 63 A, DO 50 MM2, S 1-2 SADAMI JISTÍCÍCH PRVKŮ</t>
  </si>
  <si>
    <t>Poznámka k položce:_x000D_
Opětovná montáž pilíře zastávky pro jištění jízdenkového automatu</t>
  </si>
  <si>
    <t>SKŘÍŇ ELEKTROMĚROVÁ V KOMPAKTNÍM PILÍŘI PRO PŘÍMÉ MĚŘENÍ DO 80 A JEDNOSAZBOVÉ VČETNĚ typu ER112, jištění B20A/3</t>
  </si>
  <si>
    <t>743Z71</t>
  </si>
  <si>
    <t>DEMONTÁŽ KABELOVÉ SKŘÍNĚ</t>
  </si>
  <si>
    <t>Poznámka k položce:_x000D_
Stávající RE a pilíř zastávky (pilíř zastávky bude opět instalován v novém místě)</t>
  </si>
  <si>
    <t>87815</t>
  </si>
  <si>
    <t>NASUNUTÍ PLAST TRUB DN DO 50MM DO CHRÁNIČKY chránička DN 50 do DN 110</t>
  </si>
  <si>
    <t>D7</t>
  </si>
  <si>
    <t>Ostatní práce</t>
  </si>
  <si>
    <t>967156</t>
  </si>
  <si>
    <t>VYBOURÁNÍ ČÁSTÍ KONSTRUKCÍ BETON S ODVOZEM DO 12KM</t>
  </si>
  <si>
    <t>SO 421 - SO421  Veřejné osvětlení – levý břeh</t>
  </si>
  <si>
    <t>D6 - Ostatní práce</t>
  </si>
  <si>
    <t>Poznámka k položce:_x000D_
11x0,44m3 (jáma pro stožárový základ 0,64m3 - stožárový základ 0,2m3)</t>
  </si>
  <si>
    <t>Poznámka k položce:_x000D_
11x stožárový základ á 0,2m3</t>
  </si>
  <si>
    <t>13273a</t>
  </si>
  <si>
    <t>Poznámka k položce:_x000D_
0,25*0,35 – chodník (19m) 0,6*0,5 – volny terén (40m)</t>
  </si>
  <si>
    <t>13273b</t>
  </si>
  <si>
    <t>Poznámka k položce:_x000D_
0,25*0,35 – chodník (211m)</t>
  </si>
  <si>
    <t>132736a</t>
  </si>
  <si>
    <t>Poznámka k položce:_x000D_
0,2*0,35 – chodník (19m) 0,2*0,5 – volny terén (40m)</t>
  </si>
  <si>
    <t>132736b</t>
  </si>
  <si>
    <t>Poznámka k položce:_x000D_
Stožárový základ, beton typu C25/30-XF2 11x stožárový základ á 0,188m3 (0,5*0,5*0,75)</t>
  </si>
  <si>
    <t>272315</t>
  </si>
  <si>
    <t>ZÁKLADY Z PROSTÉHO BETONU DO C30/37</t>
  </si>
  <si>
    <t>Poznámka k položce:_x000D_
čepice stožárového základu, beton typu C30/37-XF4  11x stožárový základ á 0,012m3 (0,5*0,5*0,05)</t>
  </si>
  <si>
    <t>Poznámka k položce:_x000D_
pískové lože 0,2*0,35 - chodník (230m) 0,2*0,5 - volný terén (40m)</t>
  </si>
  <si>
    <t>Poznámka k položce:_x000D_
Ohyby trasy</t>
  </si>
  <si>
    <t>KABELOVÁ CHRÁNIČKA ZEMNÍ DN  OD 100 DO 200 MM</t>
  </si>
  <si>
    <t>Poznámka k položce:_x000D_
DN 110 se zatahovacím prvkem (10% rezerva pro zvlnění) křížení stavebních prvků</t>
  </si>
  <si>
    <t>741911b</t>
  </si>
  <si>
    <t>Poznámka k položce:_x000D_
FeZn Ø 10MM  (včetně zemnících a spojovacích svorek) spoje + napojení stožárů, jistící skříně</t>
  </si>
  <si>
    <t>KABEL NN ČTYŘ- A PĚTIŽÍLOVÝ CU S PLASTOVOU IZOLACÍ DO 4 DO 16 MM2</t>
  </si>
  <si>
    <t>Poznámka k položce:_x000D_
CYKY-J 4x10 do DN 50 (10% rezerva pro zvlnění)</t>
  </si>
  <si>
    <t>Poznámka k položce:_x000D_
ukončení kabelu v osvětlovacím bodu a rozváděči</t>
  </si>
  <si>
    <t>743121a</t>
  </si>
  <si>
    <t>OSVĚTLOVACÍ STOŽÁR PEVNÝ ŽÁROVĚ ZINKOVANÝ DÉLKYDO 6 M</t>
  </si>
  <si>
    <t>Poznámka k položce:_x000D_
základová konstrukce, připojovací svorkovnice, kabelové vedení CYKY 3x1,5 ke svítidlům dle výšky stožáru Žárovězinkovaný stožár délky 4m, svorkovnice pro 1 svítidlo, povrchová úprava práškovou barvou, adaptér pro montáž 1 svítidla, viz. příloha TZ</t>
  </si>
  <si>
    <t>743121b</t>
  </si>
  <si>
    <t>Poznámka k položce:_x000D_
základová konstrukce, připojovací svorkovnice, kabelové vedení CYKY 3x1,5 ke svítidlům dle výšky stožáru Žárovězinkovaný stožár délky 4m, svorkovnice pro 2 svítidlo, povrchová úprava práškovou barvou, adaptér pro montáž 2 svítidla, viz. příloha TZ</t>
  </si>
  <si>
    <t>743121c</t>
  </si>
  <si>
    <t>743553a</t>
  </si>
  <si>
    <t>SVÍTIDLO VENKOVNÍ VŠEOBECNÉ LED, MIN. IP 44, PŘES 25 DO 45 W</t>
  </si>
  <si>
    <t>Poznámka k položce:_x000D_
Zdroj a veškeré příslušenství ozn.A 28W, 500mA, 3000K, viz. příloha TZ</t>
  </si>
  <si>
    <t>743553b</t>
  </si>
  <si>
    <t>Poznámka k položce:_x000D_
zdroj a veškeré příslušenství ozn.B 28W, 500mA, 3000K, viz. příloha TZ</t>
  </si>
  <si>
    <t>743553c</t>
  </si>
  <si>
    <t>Poznámka k položce:_x000D_
zdroj a veškeré příslušenství ozn.C 30,8W,3687lm, 3000K, viz. příloha TZ</t>
  </si>
  <si>
    <t>743Z11</t>
  </si>
  <si>
    <t>DEMONTÁŽ OSVĚTLOVACÍHO STOŽÁRU ULIČNÍHO VÝŠKY DO 15M</t>
  </si>
  <si>
    <t>Poznámka k položce:_x000D_
stávající silniční sloupy</t>
  </si>
  <si>
    <t>743Z35</t>
  </si>
  <si>
    <t>DEMONTÁŽ SVÍTIDLA Z OSVĚTLOVACÍHO STOŽÁRU VÝŠKY DO 15M</t>
  </si>
  <si>
    <t>Poznámka k položce:_x000D_
stávající svítidla</t>
  </si>
  <si>
    <t>75I911</t>
  </si>
  <si>
    <t>OPTOTRUBKA HDPE PRŮMĚRU DO 40 MM</t>
  </si>
  <si>
    <t>Poznámka k položce:_x000D_
rezervní HDPE 40/33 v trase VO</t>
  </si>
  <si>
    <t>75I961</t>
  </si>
  <si>
    <t>OPTOTRUBKA - HERMETIZACE ÚSEKU DO 2000 M</t>
  </si>
  <si>
    <t>úsek</t>
  </si>
  <si>
    <t>75I962</t>
  </si>
  <si>
    <t>OPTOTRUBKA – KALIBRACE</t>
  </si>
  <si>
    <t>75IA11</t>
  </si>
  <si>
    <t>OPTOTRUBKOVÁ SPOJKA PRŮMĚRU DO 40 MM</t>
  </si>
  <si>
    <t>75IA51</t>
  </si>
  <si>
    <t>OPTOTRUBKOVÁ KONCOVKA PRŮMĚRU DO 40 MM</t>
  </si>
  <si>
    <t>75IA61</t>
  </si>
  <si>
    <t>OPTOTRUBKOVÁ KONCOKA S VENTILKEM PRŮMĚRU DO 40 MM</t>
  </si>
  <si>
    <t>747213</t>
  </si>
  <si>
    <t>CELKOVÁ PROHLÍDKA, ZKOUŠENÍ, MĚŘENÍ A VYHOTOVENÍ VÝCHOZÍ REVIZNÍ ZPRÁVY, PRO OBJEM IN PŘES 500 DO 1000 TIS. KČ</t>
  </si>
  <si>
    <t>747214</t>
  </si>
  <si>
    <t>CELKOVÁ PROHLÍDKA, ZKOUŠENÍ, MĚŘENÍ A VYHOTOVENÍ VÝCHOZÍ REVIZNÍ ZPRÁVY, PRO OBJEM IN - PŘÍPLATEK ZA KAŽDÝCH DALŠÍCH I ZAPOČATÝCH 500 TIS. KČ</t>
  </si>
  <si>
    <t>Poznámka k položce:_x000D_
3x základ VO</t>
  </si>
  <si>
    <t>SO 422 - Veřejné osvětlení – pravý břeh</t>
  </si>
  <si>
    <t>Podrobný popis prvků veřejného osvětlení viz projektová dokumentace. Jednotkové ceny musí obsahovat dodávku a montáž položek, ztratné, související přípravné práce, detaily, doplňky, dilatace, kotvení, těsnění k okolním konstrukcím s příp.požární odolností a povrchové úpravy pokud není uvedeno výslovně jinak. V blízkosti stávajích stromů budou práce probíhat v souladu s částí SO 800 projektové dokumentace. Položky tohoto soupisu prací vychází z rozpočtové soustavy Aspe.</t>
  </si>
  <si>
    <t>Poznámka k položce:_x000D_
1x1,83m3 (jáma pro stožárový základ 3,21m3 - stožárový základ 1,34m3) 6x0,44m3 (jáma pro stožárový základ 0,64m3 - stožárový základ 0,2m3)</t>
  </si>
  <si>
    <t>Poznámka k položce:_x000D_
1x stožárový základ á 1,38m3 6x stožárový základ á 0,2m3</t>
  </si>
  <si>
    <t>Poznámka k položce:_x000D_
0,25*0,35 – chodník (2m) 0,9*0,5 – pojezdová plocha obetonování (30m) 0,6*0,5 – volny terén (79m)</t>
  </si>
  <si>
    <t>Poznámka k položce:_x000D_
0,6*0,5 – volny terén (41m)</t>
  </si>
  <si>
    <t>Poznámka k položce:_x000D_
0,2*0,35 – chodník (2m) 0,3*0,5 – pojezdová plocha obetonování (30m) 0,2*0,5 – volny terén (79m)</t>
  </si>
  <si>
    <t>Poznámka k položce:_x000D_
0,2*0,5 – volny terén (41m)</t>
  </si>
  <si>
    <t>Poznámka k položce:_x000D_
Stožárový základ, beton typu C25/30-XF2 6x stožárový základ á 0,188m3 (0,5*0,5*0,75) 1x stožárový základ á 1,34m3 (0,9*0,9*1,65)</t>
  </si>
  <si>
    <t>Poznámka k položce:_x000D_
čepice stožárového základu, beton typu C30/37-XF4 6x stožárový základ á 0,012m3 (0,5*0,5*0,05) 1x stožárový základ á 0,41m3 (0,9*0,9*0,05)</t>
  </si>
  <si>
    <t>Poznámka k položce:_x000D_
pískové lože 0,2*0,35 - chodník (2m) 0,2*0,5 - volný terén (120m)</t>
  </si>
  <si>
    <t>Poznámka k položce:_x000D_
Označení konců chrániček, ohyby kabelů</t>
  </si>
  <si>
    <t>Poznámka k položce:_x000D_
DN 110 přechode pojezdové plochy   (10% rezerva pro zvlnění)</t>
  </si>
  <si>
    <t>Poznámka k položce:_x000D_
FeZn Ø 10MM  (včetně zemnících a spojovacích svorek) spoje + napojení stožárů</t>
  </si>
  <si>
    <t>743122</t>
  </si>
  <si>
    <t>OSVĚTLOVACÍ STOŽÁR PEVNÝ ŽÁROVĚ ZINKOVANÝ DÉLKY OD 6,5 DO 12 M</t>
  </si>
  <si>
    <t>Poznámka k položce:_x000D_
základová konstrukce, připojovací svorkovnice, kabelové vedení CYKY 5x1,5 ke svítidlům dle výšky stožáru Stožár 8,2m (např. UZM 8 - 133/108/89), termoplastová ochrana</t>
  </si>
  <si>
    <t>743312</t>
  </si>
  <si>
    <t>VÝLOŽNÍK PRO MONTÁŽ SVÍTIDLA NA STOŽÁR JEDNORAMENNÝ DÉLKA VYLOŽENÍ PŘES 1M DO 2M</t>
  </si>
  <si>
    <t>Poznámka k položce:_x000D_
obloukový výložník 1,8m / 1,5m (např. UZB 1-1500)</t>
  </si>
  <si>
    <t>743553</t>
  </si>
  <si>
    <t>SVÍTIDLO VENKOVNÍ VŠEOBECNÉ LED, MIN. IP 44, PŘES 45 W</t>
  </si>
  <si>
    <t>Poznámka k položce:_x000D_
zdroj a veškeré příslušenství ozn.E provedení LED iGUZZINI, Street EQ42, 88,4W, 12050lm, 3000K</t>
  </si>
  <si>
    <t>NASUNUTÍ PLAST TRUB DN DO 50MM DO CHRÁNIČKY</t>
  </si>
  <si>
    <t>Poznámka k položce:_x000D_
chránička DN 50 do DN 110</t>
  </si>
  <si>
    <t>SO 701 - Drobná architektura - mobiliář</t>
  </si>
  <si>
    <t>Detaily prvků a detaily okolo ukotvení mobiliáře řešeny s architektem v rámci AD. U kotvení se jedná především o styk stojných částí s dlažbou, detaily dláždění, ukotvení laviček k základům a odláždění tohoto detailu. Toto řešení je pokaždé specifické pro konkrétní mobiliář a pro konkrétní typ dlažby. Pro všechny výrobky budou výrobci předloženy potřebné atesty, certifikáty a oprávnění. Podrobný, úplný popis a parametry všech konstrukcí, prací, výrobků a materiálů viz projektová dokumentace. Jednotkové ceny musí obsahovat dodávku a montáž položek, ztratné (pokud není uvedeno jinak). Jednotkové ceny musí zahrnovat kompletní provedení položek, související přípravné práce, detaily, doplňky, dilatace, kotvení, těsnění k okolním konstrukcím, povrchové úpravy, zkoušky, příp. jiné dodávky a práce nutné k bezvadnému provedení díla.  V blízkosti stávajích stromů budou práce probíhat v souladu s částí SO 800 projektové dokumentace.</t>
  </si>
  <si>
    <t xml:space="preserve">    769 - Drobná architektura vč.přesunu hmot</t>
  </si>
  <si>
    <t>13225110</t>
  </si>
  <si>
    <t>Hloubení rýh nezapažených š do 800 mm v hornině třídy těžitelnosti dle IGP objem do 20 m3 strojně</t>
  </si>
  <si>
    <t>871638149</t>
  </si>
  <si>
    <t>lavička 01</t>
  </si>
  <si>
    <t>0,7*0,25*0,42*2*14</t>
  </si>
  <si>
    <t>lavička 02</t>
  </si>
  <si>
    <t>0,45*0,25*0,42*2*14</t>
  </si>
  <si>
    <t>odpadkový koš 01</t>
  </si>
  <si>
    <t>0,3*0,3*0,92*5</t>
  </si>
  <si>
    <t>odpadkový koš 02</t>
  </si>
  <si>
    <t>0,3*0,3*0,92*2</t>
  </si>
  <si>
    <t>stojan na kola</t>
  </si>
  <si>
    <t>0,3*0,3*0,862*2*4</t>
  </si>
  <si>
    <t>oplocení</t>
  </si>
  <si>
    <t>0,25*0,25*0,47*346</t>
  </si>
  <si>
    <t>16275111</t>
  </si>
  <si>
    <t>Vodorovné přemístění výkopku/sypaniny z horniny třídy dle IGP na skládku zajištěnou zhotovitelem stavby</t>
  </si>
  <si>
    <t>-1852286187</t>
  </si>
  <si>
    <t>hloubení - zásyp</t>
  </si>
  <si>
    <t>14,746-4,427</t>
  </si>
  <si>
    <t>171251201</t>
  </si>
  <si>
    <t>Uložení sypaniny na skládky nebo meziskládky</t>
  </si>
  <si>
    <t>-1779567298</t>
  </si>
  <si>
    <t>10,319</t>
  </si>
  <si>
    <t>17120122</t>
  </si>
  <si>
    <t>Poplatek za uložení na skládce (skládkovné) zeminy a kamení</t>
  </si>
  <si>
    <t>2107036969</t>
  </si>
  <si>
    <t>10,319*1,8</t>
  </si>
  <si>
    <t>Zásyp jam, šachet rýh nebo kolem objektů sypaninou se zhutněním</t>
  </si>
  <si>
    <t>1573646736</t>
  </si>
  <si>
    <t>0,7*0,25*0,1*2*14</t>
  </si>
  <si>
    <t>0,3*0,3*0,15*5</t>
  </si>
  <si>
    <t>0,3*0,3*0,15*2</t>
  </si>
  <si>
    <t>0,3*0,3*0,15*2*4</t>
  </si>
  <si>
    <t>0,25*0,25*0,15*346</t>
  </si>
  <si>
    <t>271542211</t>
  </si>
  <si>
    <t>Podsyp pod základové konstrukce se zhutněním z netříděné štěrkodrtě</t>
  </si>
  <si>
    <t>1274247247</t>
  </si>
  <si>
    <t>0,7*0,25*0,07*2*14</t>
  </si>
  <si>
    <t>0,45*0,25*0,07*2*14</t>
  </si>
  <si>
    <t>0,3*0,3*0,07*5</t>
  </si>
  <si>
    <t>0,3*0,3*0,07*2</t>
  </si>
  <si>
    <t>0,25*0,25*0,07*346</t>
  </si>
  <si>
    <t>274313511</t>
  </si>
  <si>
    <t>Základové pásy z betonu tř. C 12/15</t>
  </si>
  <si>
    <t>-582370383</t>
  </si>
  <si>
    <t>vč.přípočtu 5% pro betonáž do výkopu</t>
  </si>
  <si>
    <t>0,7*0,25*0,25*2*14*1,05</t>
  </si>
  <si>
    <t>0,45*0,25*0,25*2*14*1,05</t>
  </si>
  <si>
    <t>275313511</t>
  </si>
  <si>
    <t>Základové patky z betonu tř. C 12/15</t>
  </si>
  <si>
    <t>-1803457771</t>
  </si>
  <si>
    <t>0,3*0,3*0,7*5*1,05</t>
  </si>
  <si>
    <t>0,3*0,3*0,7*2*1,05</t>
  </si>
  <si>
    <t>0,3*0,3*0,712*2*4*1,05</t>
  </si>
  <si>
    <t>0,25*0,25*0,25*346*1,05</t>
  </si>
  <si>
    <t>769</t>
  </si>
  <si>
    <t>Drobná architektura vč.přesunu hmot</t>
  </si>
  <si>
    <t>7691001</t>
  </si>
  <si>
    <t>Parková lavička délky 1,8 m s opěradlem skládající se z ocelového svařence a dřevěných latí</t>
  </si>
  <si>
    <t>-1967533900</t>
  </si>
  <si>
    <t>Poznámka k položce:_x000D_
Nosnou konstrukcí je neseno 11 latí obdélníkového průřezu (56 × 32 mm) délky 1800 mm připevněné nerezovými vruty. Vrchní lať opěradla a spodní lať sedáku jsou zaoblené rádiem R20. Materiál a povrchová úprava latí: dub – ošetřen impregnací a silnovrstvou lazurou s biocidním účinkem - odstín bude schválen v rámci AD architektem na vzorcích._x000D_
Kotvení: Čtyřmi nerezovými závitovými tyčemi M10 délky min. 200 mm a čtyřmi kloboukovými maticemi M10 s podložkou pomocí chemické kotvy do předem vybetonovaných základů.</t>
  </si>
  <si>
    <t>7691002</t>
  </si>
  <si>
    <t>Parková lavička délky 1,8 m bez opěradla skládající se z ocelového svařence a dřevěných latí</t>
  </si>
  <si>
    <t>-1964414813</t>
  </si>
  <si>
    <t>Poznámka k položce:_x000D_
Konstrukci svařence tvoří dvě bočnice svařené z ohýbané pásoviny 40 × 10 mm, sedák je uprostřed vyztužen pásovinou. Materiál: ocel tř. 11. Povrchová úprava ocel. části: Ochranná vrstva zinku opatřená práškovou vypalovací barvou v jemné struktuře mat, v odstínu RAL 7016 (antracitová šedá)._x000D_
Nosnou konstrukcí je neseno 5 latí obdélníkového průřezu (56 × 32 mm) délky 1800 mm připevněné nerezovými vruty._x000D_
Vrchní lať opěradla a spodní lať sedáku jsou zaoblené rádiem R20. Materiál a povrchová úprava latí: dub - ošetřen impregnací a silnovrstvou lazurou s biocidním účinkem - odstín bude schválen v rámci AD architektem na vzorcích._x000D_
Kotvení: Čtyřmi nerezovými závitovými tyčemi M10 délky min. 200 mm a čtyřmi kloboukovými maticemi M10 s podložkou pomocí chemické kotvy do předem vybetonovaných základů.</t>
  </si>
  <si>
    <t>7691003</t>
  </si>
  <si>
    <t>Celokovový odpadkový koš se stříškou a vnitřní nádobou na noze určený k zabetonování, s kruhovým půdorysem, na centrální noze o objemu 55l</t>
  </si>
  <si>
    <t>1153065135</t>
  </si>
  <si>
    <t>Poznámka k položce:_x000D_
Materiál: žárově zinkovaná ocel s práškovou barvou s jemnou strukturou, v barvě DB 703, mat._x000D_
Kotveno do betonových patek přes kotevní plechy nerezovými závitovými tyčemi - Každý plech je kotven čtyřmi nerezovými závitovými tyčemi M10 délky min. 120 mm a kloboukovými maticemi M10._x000D_
Způsob otevírání koše je vyklopením těla koše. Systém je vybaven uzávěrem na západku, kompletně zasunutým a doplněný o pohyblivé teflonové kotouče pro snížení opotřebení. Uvnitř koše je vyjímatelná vnitřní pozinkovaná nádoba o objemu 55l. Do koše je integrován popelník.</t>
  </si>
  <si>
    <t>7691004</t>
  </si>
  <si>
    <t>Celokovový odpadkový koš se stříškou a vnitřní nádobou na noze určený k zabetonování, s kruhovým půdorysem, na centrální noze o objemu 55l, s držákem na sáčky a gravírovaným logem psa</t>
  </si>
  <si>
    <t>-2048240239</t>
  </si>
  <si>
    <t>Poznámka k položce:_x000D_
Materiál: žárově zinkovaná ocel s práškovou barvou s jemnou strukturou, v barvě DB 703, mat._x000D_
Kotveno do betonových patek přes kotevní plechy nerezovými závitovými tyčemi - Každý plech je kotven čtyřmi nerezovými závitovými tyčemi M10 délky min. 120 mm a kloboukovými maticemi M10._x000D_
Způsob otevírání koše je vyklopením těla koše. Systém je vybaven uzávěrem na západku, kompletně zasunutým a doplněný o pohyblivé teflonové kotouče pro snížení opotřebení. Uvnitř koše je vyjímatelná vnitřní pozinkovaná nádoba o objemu 55l. Na kotvící tyči ∅ 60 mm bude osazen držák sáčků se stejnou povrchovou úpravou jako koš (pozn. profil shora uzavřený, bezesparý, plastová záslepka nebude akceptována). Design obdobný 701_03 ale bez popelníků a s držákem na sáčky._x000D_
Koš bude označen gravírovaným logem psa - provedení bude schváleno AD.</t>
  </si>
  <si>
    <t>7691005</t>
  </si>
  <si>
    <t>Stojan na kola - Ocelový rám s obložením horní části</t>
  </si>
  <si>
    <t>1379331350</t>
  </si>
  <si>
    <t>Poznámka k položce:_x000D_
Ze svařovaného T profilu 40/40/6, vařeno z pásoviny 40/6, svary zabrousit, podélné hrany horní příruby sražené d-3mm, hrany rámu oblé d-16mm, do pásoviny horní příčle předvrtáno 5 kusů otvorů pro kotvení dřevěného madla, ocelový rám přivařený na ocelovou plotnu, 150/150/4mm, zabroušení svárů, kotveno pomocí 4 chem. kotev do bet. základů 300/300mm, beton odolný_x000D_
proti soli C20/25 XC2, oboustranné dřevěné madlo - dub /kotvené pomocí 5kusů závitových tyčí (nerez), oboustranně zapuštěné matky (nerez) s krycí dubovou zátkou._x000D_
Materiál:_x000D_
povrchová úprava ocel - žárový pozink, barva kovářská šedá povrchová úprava dubu - bezbarvý nátěr proti houbám a hmyzu _x000D_
Grafická úprava: vyfrézováno logo Liberce do dřevěného madla_x000D_
Referenční výrobek: stojan na kola z městského mobiliáře města Liberec</t>
  </si>
  <si>
    <t>7691006</t>
  </si>
  <si>
    <t>Ocelové svařované oplocení s povrchovou úpravou</t>
  </si>
  <si>
    <t>1238772404</t>
  </si>
  <si>
    <t>Poznámka k položce:_x000D_
Oplocení je tvořeno zábradlím výšky 150 mm. Skládá se ze svařovaných dílů, které budou smontovány na místě. Svary budou zabroušeny. Vodorovné trubky budou nasunuty na T díly osazené do patek kotvených k betonovému základu po cca 1 m délky zábradlí (sloupky budou v úsecích před zalomením zábradlí rovnoměrně rozmístěny) _x000D_
Každá patka je kotvena do betonu čtyřmi nerezovými závitovými tyčemi M10 délky min. 120 mm a kloboukovými maticemi M10, součástí patky jsou otvory pro 2 aretační šrouby._x000D_
Povrchová úprava:_x000D_
- prvky zábradlí - ochranná vrstva zinku s polyesterovým práškovým vypalovacím lakem v jemné struktuře, odstín DB 703, matný._x000D_
- kotevní patka - ocel, pozink_x000D_
- kotevní materiál - nerez_x000D_
Umístěno v záhonu paralelně s obrubníkem, odstup 100 mm od hrany obrubníku. Tvarování (délka a poloměry půdorysného prohnutí) budou odpovídat průběhu obrubníku záhonu. Ve výrobní dokumentaci musí být tvarování upraveno podle zaměření skutečného stavu tvaru obrubníku.</t>
  </si>
  <si>
    <t>7691007</t>
  </si>
  <si>
    <t>Zahrazovací sloupek vyjímatelný s mechanismem pro odemčení a vysunutí</t>
  </si>
  <si>
    <t>1201377896</t>
  </si>
  <si>
    <t>Poznámka k položce:_x000D_
otvor po vyjmutí zůstává zakrytý - viz referenční_x000D_
obrázek._x000D_
Ocelová trubka s patkou, horní průměr ∼100 mm, krycí plech u paty průměr 170 mm, výška nadzemní části 1000 mm, povrchová úprava - pozinkovaná ocel, práškově lakováno (mat, polomat), odstín DB 703, spodní díl určen pro zabetonování dle podkladů výrobce._x000D_
Otvor v dlažbě pro patku bude přesně řezán, ne štípán.</t>
  </si>
  <si>
    <t>7692001</t>
  </si>
  <si>
    <t>Demontáž stávající lavičky vč.likvidace</t>
  </si>
  <si>
    <t>-2119834095</t>
  </si>
  <si>
    <t>7692002</t>
  </si>
  <si>
    <t>Demontáž stávajícího odpadkového koše vč.likvidace</t>
  </si>
  <si>
    <t>1701423372</t>
  </si>
  <si>
    <t xml:space="preserve">Poznámka k položce:_x000D_
_x000D_
</t>
  </si>
  <si>
    <t>7692003</t>
  </si>
  <si>
    <t>Demontáž stávajícího parkovacího automatu vč.odvozu</t>
  </si>
  <si>
    <t>125925656</t>
  </si>
  <si>
    <t>7692004</t>
  </si>
  <si>
    <t>Demontáž stávajících zahrazovacích sloupků vč.odvozu</t>
  </si>
  <si>
    <t>-1156144925</t>
  </si>
  <si>
    <t>7693001</t>
  </si>
  <si>
    <t>Demontáž stávající infotabule vč.přesunu v rámci řešeného uzemí</t>
  </si>
  <si>
    <t>1937439875</t>
  </si>
  <si>
    <t>7693002</t>
  </si>
  <si>
    <t>Demontáž stávajících zahrazovacích sloupků vč.přesunu v rámci řešeného uzemí</t>
  </si>
  <si>
    <t>1412106318</t>
  </si>
  <si>
    <t>7693003</t>
  </si>
  <si>
    <t>Demontáž stávající lavička vč.přesunu v rámci řešeného uzemí</t>
  </si>
  <si>
    <t>-1966141066</t>
  </si>
  <si>
    <t>998231411</t>
  </si>
  <si>
    <t>Ruční přesun hmot pro sadovnické a krajinářské úpravy do 100 m</t>
  </si>
  <si>
    <t>53869808</t>
  </si>
  <si>
    <t>SO 800 - Vegetační úpravy</t>
  </si>
  <si>
    <t>HSV - HSV</t>
  </si>
  <si>
    <t xml:space="preserve">    E - Příprava území</t>
  </si>
  <si>
    <t xml:space="preserve">      E.1 - Kácení dřevin</t>
  </si>
  <si>
    <t xml:space="preserve">      E.2 - Ponechané dřeviny dotčené stavbou</t>
  </si>
  <si>
    <t xml:space="preserve">      E.3 - Ošetření dřevin</t>
  </si>
  <si>
    <t xml:space="preserve">    F - Terénní úpravy vegetačních ploch</t>
  </si>
  <si>
    <t xml:space="preserve">      F.1 - Odstranění stávajícího trávníku, zpev. ploch a zemin - zpev. plochy řeší SO pozemní komunikace</t>
  </si>
  <si>
    <t xml:space="preserve">      F.2 - Navážky substrátu pro vegetační prvky</t>
  </si>
  <si>
    <t xml:space="preserve">    G - Technologie založení vegetačních prvků</t>
  </si>
  <si>
    <t xml:space="preserve">      G.1 - Založení stromového patra</t>
  </si>
  <si>
    <t xml:space="preserve">        G.1.1 - Výsadba do strukturálního substrátu</t>
  </si>
  <si>
    <t xml:space="preserve">        G.1.2 - Výsadba stromu do vegetační plochy / nakypření půdy, homogenizace / částečná výměna půdy</t>
  </si>
  <si>
    <t xml:space="preserve">        G.1_RM - Rostliný materiál - stromy</t>
  </si>
  <si>
    <t xml:space="preserve">      G.2 - Založení keřového patra</t>
  </si>
  <si>
    <t xml:space="preserve">        G.2.1 - Výsadba solitérního keře</t>
  </si>
  <si>
    <t xml:space="preserve">        G.2.2 - Založení živého plotu</t>
  </si>
  <si>
    <t xml:space="preserve">        G.2_RM - Rostlinný materiál - keře</t>
  </si>
  <si>
    <t xml:space="preserve">      G.3 - Založení trávníku</t>
  </si>
  <si>
    <t xml:space="preserve">        G.3.1 - Intenzivní parkový trávník / automatická závlaha - 1015 m2</t>
  </si>
  <si>
    <t xml:space="preserve">        G.3.2 - Extenzivní trávník s dvouděložnými rostlinami bez automatické závlahy - 200 m2</t>
  </si>
  <si>
    <t xml:space="preserve">      G.4 - Založení záhonu - 1000 m2 - smíšený záhon 920 m2, podrostová společenstva - 80 m2</t>
  </si>
  <si>
    <t xml:space="preserve">    H - Založení plochy kačírku</t>
  </si>
  <si>
    <t xml:space="preserve">    I - Konstrukce mlatové plochy</t>
  </si>
  <si>
    <t xml:space="preserve">    K - Ptáčí budky a čmelíny</t>
  </si>
  <si>
    <t>E</t>
  </si>
  <si>
    <t>Příprava území</t>
  </si>
  <si>
    <t>E.1</t>
  </si>
  <si>
    <t>Kácení dřevin</t>
  </si>
  <si>
    <t>112151011</t>
  </si>
  <si>
    <t>Pokácení stromu volné v celku s odřezáním kmene a s odvětvením průměru kmene přes 100 do 200 mm</t>
  </si>
  <si>
    <t>Poznámka k položce:_x000D_
Poznámka k položce: inv. č.: 25, 40</t>
  </si>
  <si>
    <t>Výčet stromů určených ke kácení dle D.7.2. Situace kácení dřevin a Dendrologického průzkumu</t>
  </si>
  <si>
    <t>Invent. číslo 20 (vrba)</t>
  </si>
  <si>
    <t>Invent. číslo 40 (habr)</t>
  </si>
  <si>
    <t>112151012</t>
  </si>
  <si>
    <t>Pokácení stromu volné v celku s odřezáním kmene a s odvětvením průměru kmene přes 200 do 300 mm</t>
  </si>
  <si>
    <t>Poznámka k položce:_x000D_
Poznámka k položce: inv. č.: 23, 24, 26</t>
  </si>
  <si>
    <t>Invent. číslo 24 (smrk)</t>
  </si>
  <si>
    <t>Invent. číslo 26 (smrk)</t>
  </si>
  <si>
    <t>112151013</t>
  </si>
  <si>
    <t>Pokácení stromu volné v celku s odřezáním kmene a s odvětvením průměru kmene přes 300 do 400 mm</t>
  </si>
  <si>
    <t>Poznámka k položce:_x000D_
Poznámka k položce: inv. č.: 19, 36, 39</t>
  </si>
  <si>
    <t>Invent. číslo 19 (vrba)</t>
  </si>
  <si>
    <t>111251102</t>
  </si>
  <si>
    <t>Odstranění křovin a stromů s odstraněním kořenů strojně průměru kmene do 100 mm v rovině nebo ve svahu sklonu terénu do 1:5, při celkové ploše přes 100 do 500 m2</t>
  </si>
  <si>
    <t>Poznámka k položce:_x000D_
Poznámka k položce: inv. č.: 20 + C skupina keřů</t>
  </si>
  <si>
    <t>112251101</t>
  </si>
  <si>
    <t>Odstranění pařezů strojně s jejich vykopáním nebo vytrháním průměru přes 100 do 300 mm</t>
  </si>
  <si>
    <t>112251102</t>
  </si>
  <si>
    <t>Odstranění pařezů strojně s jejich vykopáním nebo vytrháním průměru přes 300 do 500 mm</t>
  </si>
  <si>
    <t>162201401</t>
  </si>
  <si>
    <t>Vodorovné přemístění větví, kmenů nebo pařezů s naložením, složením a dopravou do 1000 m větví stromů listnatých, průměru kmene přes 100 do 300 mm</t>
  </si>
  <si>
    <t>162201405</t>
  </si>
  <si>
    <t>Vodorovné přemístění větví, kmenů nebo pařezů s naložením, složením a dopravou do 1000 m větví stromů jehličnatých, průměru kmene přes 100 do 300 mm</t>
  </si>
  <si>
    <t>162201402</t>
  </si>
  <si>
    <t>Vodorovné přemístění větví, kmenů nebo pařezů s naložením, složením a dopravou do 1000 m větví stromů listnatých, průměru kmene přes 300 do 500 mm</t>
  </si>
  <si>
    <t>162201411</t>
  </si>
  <si>
    <t>Vodorovné přemístění větví, kmenů nebo pařezů s naložením, složením a dopravou do 1000 m kmenů stromů listnatých, průměru přes 100 do 300 mm</t>
  </si>
  <si>
    <t>162201415</t>
  </si>
  <si>
    <t>Vodorovné přemístění větví, kmenů nebo pařezů s naložením, složením a dopravou do 1000 m kmenů stromů jehličnatých, průměru přes 100 do 300 mm</t>
  </si>
  <si>
    <t>162201412</t>
  </si>
  <si>
    <t>Vodorovné přemístění větví, kmenů nebo pařezů s naložením, složením a dopravou do 1000 m kmenů stromů listnatých, průměru přes 300 do 500 mm</t>
  </si>
  <si>
    <t>162201421</t>
  </si>
  <si>
    <t>Vodorovné přemístění větví, kmenů nebo pařezů s naložením, složením a dopravou do 1000 m pařezů kmenů, průměru přes 100 do 300 mm</t>
  </si>
  <si>
    <t>162201422</t>
  </si>
  <si>
    <t>Vodorovné přemístění větví, kmenů nebo pařezů s naložením, složením a dopravou do 1000 m pařezů kmenů, průměru přes 300 do 500 mm</t>
  </si>
  <si>
    <t>112155215</t>
  </si>
  <si>
    <t>Štěpkování s naložením na dopravní prostředek a odvozem do 20 km stromků a větví solitérů, průměru kmene do 300 mm</t>
  </si>
  <si>
    <t>112155221</t>
  </si>
  <si>
    <t>Štěpkování s naložením na dopravní prostředek a odvozem do 20 km stromků a větví solitérů, průměru kmene přes 300 do 500 mm</t>
  </si>
  <si>
    <t>112155311</t>
  </si>
  <si>
    <t>Štěpkování s naložením na dopravní prostředek a odvozem do 20 km keřového porostu středně hustého</t>
  </si>
  <si>
    <t>997221858</t>
  </si>
  <si>
    <t>Poplatek za uložení stavebního odpadu na recyklační skládce (skládkovné) z rostlinných pletiv zatříděného do Katalogu odpadů pod kódem 02 01 03</t>
  </si>
  <si>
    <t>Poznámka k položce:_x000D_
Poznámka k položce: Hmotnost je orientační. Nutnost ji aktuálizovat dle skutečného odvezeného množství.</t>
  </si>
  <si>
    <t>5*0,8</t>
  </si>
  <si>
    <t>107*0,1</t>
  </si>
  <si>
    <t>E.2</t>
  </si>
  <si>
    <t>Ponechané dřeviny dotčené stavbou</t>
  </si>
  <si>
    <t>184813211</t>
  </si>
  <si>
    <t>Ochranné oplocení kořenové zóny stromu v rovině nebo na svahu do 1:5, výšky do 1500 mm</t>
  </si>
  <si>
    <t>184818249</t>
  </si>
  <si>
    <t>Ochrana kmene bedněním před poškozením stavebním provozem zřízení včetně odstranění výšky bednění přes 2 do 3 m průměru kmene přes 1100 mm</t>
  </si>
  <si>
    <t>Poznámka k položce:_x000D_
Poznámka k položce: inv. č.: 7, 21</t>
  </si>
  <si>
    <t>E.3</t>
  </si>
  <si>
    <t>Ošetření dřevin</t>
  </si>
  <si>
    <t>18485223_R</t>
  </si>
  <si>
    <t>Řez stromů prováděný lezeckou technikou zdravotní (S-RZ), plocha koruny stromu do 150 m2</t>
  </si>
  <si>
    <t>Poznámka k položce:_x000D_
Poznámka k položce: Cenu provedených zdravotních řezů je potřeba nacenit na zákledě návštěvy místa a zhodonocení stromů.  Cena obsahuje kompletní provedení včetně odvozu odstraněných větví.</t>
  </si>
  <si>
    <t>18485224_R</t>
  </si>
  <si>
    <t>Řez stromů prováděný lezeckou technikou zdravotní (S-RZ), plocha koruny stromu přes 150 m2</t>
  </si>
  <si>
    <t>F</t>
  </si>
  <si>
    <t>Terénní úpravy vegetačních ploch</t>
  </si>
  <si>
    <t>F.1</t>
  </si>
  <si>
    <t>Odstranění stávajícího trávníku, zpev. ploch a zemin - zpev. plochy řeší SO pozemní komunikace</t>
  </si>
  <si>
    <t>11131111_R</t>
  </si>
  <si>
    <t>Odstranění travního drnu ručně s pomocí drobné mechanizace v rovině nebo na svahu do 1:5, hloubky přes 30 do 100 mm</t>
  </si>
  <si>
    <t>Poznámka k položce:_x000D_
Poznámka k položce: hl. 5 cm  mimo kořenovou zónu stromů</t>
  </si>
  <si>
    <t>R001</t>
  </si>
  <si>
    <t>Odvoz a skládkovné travního drnu</t>
  </si>
  <si>
    <t>1000*0,005</t>
  </si>
  <si>
    <t>121151106</t>
  </si>
  <si>
    <t>Sejmutí ornice strojně při souvislé ploše do 100 m2, tl. vrstvy přes 300 do 400 mm</t>
  </si>
  <si>
    <t>Poznámka k položce:_x000D_
Poznámka k položce: hl. 40 cm  záhon A1 Za použití malé mechanizace z důvodu ochrany stávajících stromů.</t>
  </si>
  <si>
    <t>Poznámka k položce:_x000D_
Poznámka k položce: Odvoz na deponii.</t>
  </si>
  <si>
    <t>250*0,4</t>
  </si>
  <si>
    <t>184813511</t>
  </si>
  <si>
    <t>Chemické odplevelení půdy před založením kultury, trávníku nebo zpevněných ploch ručně o jakékoli výměře postřikem na široko v rovině nebo na svahu do 1:5</t>
  </si>
  <si>
    <t>183117432</t>
  </si>
  <si>
    <t>Plošné sejmutí zeminy v kořenové zóně stromu jakékoli plochy technologií pneumatického rýče v rovině nebo na svahu do 1:5, hloubky přes 200 do 300 mm</t>
  </si>
  <si>
    <t>Poznámka k položce:_x000D_
Poznámka k položce: hloubka max 30 cm, záhony a zpevněné plochy</t>
  </si>
  <si>
    <t>183117431</t>
  </si>
  <si>
    <t>Plošné sejmutí zeminy v kořenové zóně stromu jakékoli plochy technologií pneumatického rýče v rovině nebo na svahu do 1:5, hloubky do 150 mm</t>
  </si>
  <si>
    <t>Poznámka k položce:_x000D_
Poznámka k položce: hloubka 10 cm, plocha trávníku</t>
  </si>
  <si>
    <t>183117312</t>
  </si>
  <si>
    <t>Hloubení rýhy v kořenové zóně stromu šíře do 300 mm technologií pneumatického rýče, s přerušením kořenů do 30 mm v rovině nebo na svahu do 1:5, hloubky přes 200 do 400 mm</t>
  </si>
  <si>
    <t>Poznámka k položce:_x000D_
Poznámka k položce: kořenové cesty</t>
  </si>
  <si>
    <t>131151100</t>
  </si>
  <si>
    <t>Hloubení nezapažených jam a zářezů strojně s urovnáním dna do předepsaného profilu a spádu v hornině třídy těžitelnosti I skupiny 1 a 2 do 20 m3</t>
  </si>
  <si>
    <t>Poznámka k položce:_x000D_
Poznámka k položce: Výsadbové jámy pro stromy vysazované do stukturálního substrátu.</t>
  </si>
  <si>
    <t>25+16+16+16+16+20+20+20+20+20</t>
  </si>
  <si>
    <t>Poznámka k položce:_x000D_
Poznámka k položce: Odvoz na skládku.</t>
  </si>
  <si>
    <t>850*0,3</t>
  </si>
  <si>
    <t>400*0,1</t>
  </si>
  <si>
    <t>(48*0,3)*0,4</t>
  </si>
  <si>
    <t>189-56,5</t>
  </si>
  <si>
    <t>Uložení sypaniny na skládky nebo meziskládky bez hutnění s upravením uložené sypaniny do předepsaného tvaru</t>
  </si>
  <si>
    <t>433,26*1,5</t>
  </si>
  <si>
    <t>F.2</t>
  </si>
  <si>
    <t>Navážky substrátu pro vegetační prvky</t>
  </si>
  <si>
    <t>181951111</t>
  </si>
  <si>
    <t>Úprava pláně vyrovnáním výškových rozdílů strojně v hornině třídy těžitelnosti I, skupiny 1 až 3 bez zhutnění</t>
  </si>
  <si>
    <t>184854113</t>
  </si>
  <si>
    <t>Míchání vegetačních substrátů strojně v homogenizačním zařízení, v množství přes 10 do 100 m3</t>
  </si>
  <si>
    <t>"substrát S1"(16+13,6+16+12,8+12,8+16+16+17,6+16+16)*1,2</t>
  </si>
  <si>
    <t>"substrát S2"((0,7*10)+1+0,7+0,15+4)*1,1</t>
  </si>
  <si>
    <t>"substrát S3"60,9*1,1</t>
  </si>
  <si>
    <t>"substrát S4"6,075*1,1</t>
  </si>
  <si>
    <t>"substrát S5"12*1,1</t>
  </si>
  <si>
    <t>"substrát S7"10*1,1</t>
  </si>
  <si>
    <t>184854115</t>
  </si>
  <si>
    <t>Míchání vegetačních substrátů strojně v homogenizačním zařízení, v množství přes 100 m3</t>
  </si>
  <si>
    <t>"substrát S6"248*1,1</t>
  </si>
  <si>
    <t>152,8*1,2 "Přepočtené koeficientem množství</t>
  </si>
  <si>
    <t>S1</t>
  </si>
  <si>
    <t>substrát S1</t>
  </si>
  <si>
    <t>Poznámka k položce:_x000D_
Poznámka k položce: slehnutí a ztratné 20 %, cena včetně dopravy  složení: HDK fr. 32/63 - 85% obj.			 Organický kompost fr. 0/10 - 7,5 % obj. 	 Biouhel fr. 0/10 mm - 7,5% obj.</t>
  </si>
  <si>
    <t>R002</t>
  </si>
  <si>
    <t>Hutnění strukturálního substrátu ve vrstvách</t>
  </si>
  <si>
    <t>Poznámka k položce:_x000D_
Poznámka k položce: 3 vrstvy s hutněním na 30 MPa</t>
  </si>
  <si>
    <t>189*3</t>
  </si>
  <si>
    <t>174211101</t>
  </si>
  <si>
    <t>Zásyp sypaninou z jakékoliv horniny ručně s uložením výkopku ve vrstvách bez zhutnění jam, šachet, rýh nebo kolem objektů v těchto vykopávkách</t>
  </si>
  <si>
    <t>S2</t>
  </si>
  <si>
    <t>susbtrát S2</t>
  </si>
  <si>
    <t>Poznámka k položce:_x000D_
Poznámka k položce: slehnutí a ztratné 10 %, cena včetně dopravy  složení: HDK fr. 4/8 - 60 % obj. Organický kompost fr. 0/10 - 20 % obj.  Bezplevelná hlinito-písčitá zemina (zemina ze skrývky) - 10% obj. Biouhel netříděný - 10 % obj.</t>
  </si>
  <si>
    <t>7*1,1 "Přepočtené koeficientem množství</t>
  </si>
  <si>
    <t>S7</t>
  </si>
  <si>
    <t>substrát S7</t>
  </si>
  <si>
    <t>Poznámka k položce:_x000D_
Poznámka k položce: slehnutí a ztratné 10 %, cena včetně dopravy  složení: HDK fr. 4/8 - 80% obj. kompost - 10 % obj.  Biouhel fr. 0/10mm - 10 % obj.</t>
  </si>
  <si>
    <t>10*1,1 "Přepočtené koeficientem množství</t>
  </si>
  <si>
    <t>181351003</t>
  </si>
  <si>
    <t>Rozprostření a urovnání ornice/substrátu v rovině nebo ve svahu sklonu do 1:5 strojně při souvislé ploše do 100 m2, tl. vrstvy do 200 mm</t>
  </si>
  <si>
    <t>Poznámka k položce:_x000D_
Poznámka k položce: Za použití menší techniky, podrobný popip všech navážky je popsán v TZ.</t>
  </si>
  <si>
    <t>"intenzivní trávník"1015+1015</t>
  </si>
  <si>
    <t>"extenzivní trávník"200+200+20</t>
  </si>
  <si>
    <t>181351004</t>
  </si>
  <si>
    <t>Rozprostření a urovnání ornice v rovině nebo ve svahu sklonu do 1:5 strojně při souvislé ploše do 100 m2, tl. vrstvy přes 200 do 250 mm</t>
  </si>
  <si>
    <t>"smíšený záhony se stáv. stromy"620</t>
  </si>
  <si>
    <t>"podrostový záhon se stáv. stromy"50</t>
  </si>
  <si>
    <t>181351005</t>
  </si>
  <si>
    <t>Rozprostření a urovnání ornice v rovině nebo ve svahu sklonu do 1:5 strojně při souvislé ploše do 100 m2, tl. vrstvy přes 250 do 300 mm</t>
  </si>
  <si>
    <t>"intenzivní trávník"620</t>
  </si>
  <si>
    <t>181351006</t>
  </si>
  <si>
    <t>Rozprostření a urovnání ornice v rovině nebo ve svahu sklonu do 1:5 strojně při souvislé ploše do 100 m2, tl. vrstvy přes 300 do 400 mm</t>
  </si>
  <si>
    <t>"smíšený záhon bez stáv. stromů"300</t>
  </si>
  <si>
    <t>"podrostový záhon bez stáv. stromů"30</t>
  </si>
  <si>
    <t>S3</t>
  </si>
  <si>
    <t>substrát S3</t>
  </si>
  <si>
    <t>Poznámka k položce:_x000D_
Poznámka k položce: slehnutí a ztratné 10 %, cena včetně dopravy  složení: Křemičitý sklářský písek, obsah Si2O3  96,6%, bez jílových částic - 22,0% obj. Trávníkový substrát s kompostem (40%) pH max 6,8 - 74,5% obj. Biouhel fr. 0/10mm, (5 litrů/m-2 ) - 3,5% obj.</t>
  </si>
  <si>
    <t>1015*0,06</t>
  </si>
  <si>
    <t>60,9*1,1 "Přepočtené koeficientem množství</t>
  </si>
  <si>
    <t>S4</t>
  </si>
  <si>
    <t>substrát S4</t>
  </si>
  <si>
    <t>Poznámka k položce:_x000D_
Poznámka k položce: slehnutí a ztratné 10 %, cena včetně dopravy</t>
  </si>
  <si>
    <t>1015*0,005</t>
  </si>
  <si>
    <t>200*0,005</t>
  </si>
  <si>
    <t>6,075*1,1 "Přepočtené koeficientem množství</t>
  </si>
  <si>
    <t>S5</t>
  </si>
  <si>
    <t>substrát S5</t>
  </si>
  <si>
    <t>Poznámka k položce:_x000D_
Poznámka k položce: slehnutí a ztratné 10 %, cena včetně dopravy  složení: Křemičitý sklářský písek, obsah Si2O3  96,6%, bez jílových částic - 22,0% obj. Bezplevelná hlinitopísčitá zemina (zemina ze skrývky) - 74,5% obj. Biouhel fr. 0/10mm	(5 litrů/m-2 ) - 3,5% obj.</t>
  </si>
  <si>
    <t>S6</t>
  </si>
  <si>
    <t>substrát S6</t>
  </si>
  <si>
    <t>Poznámka k položce:_x000D_
Poznámka k položce: slehnutí a ztratné 10 %, cena včetně dopravy  složení: Bezplevelná hlinitopísčitá zemina - 40% obj. HDK fr. 4/8 - 10% obj. Písek říční fr. 0/8 - 40 % obj.  Biouhel fr. 0/10mm - 10 % obj.</t>
  </si>
  <si>
    <t>300*0,35</t>
  </si>
  <si>
    <t>620*0,2</t>
  </si>
  <si>
    <t>30*0,3</t>
  </si>
  <si>
    <t>50*0,2</t>
  </si>
  <si>
    <t>248*1,1 "Přepočtené koeficientem množství</t>
  </si>
  <si>
    <t>Z_D</t>
  </si>
  <si>
    <t>zemina z deponie</t>
  </si>
  <si>
    <t>Poznámka k položce:_x000D_
Poznámka k položce: NEOCEŇOVAT!</t>
  </si>
  <si>
    <t>620*0,25</t>
  </si>
  <si>
    <t>20*0,075</t>
  </si>
  <si>
    <t>G</t>
  </si>
  <si>
    <t>Technologie založení vegetačních prvků</t>
  </si>
  <si>
    <t>G.1</t>
  </si>
  <si>
    <t>Založení stromového patra</t>
  </si>
  <si>
    <t>G.1.1</t>
  </si>
  <si>
    <t>Výsadba do strukturálního substrátu</t>
  </si>
  <si>
    <t>119005151</t>
  </si>
  <si>
    <t>Vytyčení výsadeb s rozmístěním rostlin dle projektové dokumentace solitérních do 10 kusů</t>
  </si>
  <si>
    <t>R003</t>
  </si>
  <si>
    <t>Bednění do výsadbové jámy k oddělení susbtrátů</t>
  </si>
  <si>
    <t>112</t>
  </si>
  <si>
    <t>Poznámka k položce:_x000D_
Poznámka k položce: včetně odstranění</t>
  </si>
  <si>
    <t>712771_R</t>
  </si>
  <si>
    <t>Provedení filtrační vrstvy z textilií kladených volně</t>
  </si>
  <si>
    <t>114</t>
  </si>
  <si>
    <t>Poznámka k položce:_x000D_
Poznámka k položce: dno výsadbové jámy</t>
  </si>
  <si>
    <t>(1,5*1,5)*10</t>
  </si>
  <si>
    <t>M01</t>
  </si>
  <si>
    <t>kokosová rohož 800 g/m2</t>
  </si>
  <si>
    <t>Poznámka k položce:_x000D_
Poznámka k položce: 3 % prořez</t>
  </si>
  <si>
    <t>22,5*1,03 "Přepočtené koeficientem množství</t>
  </si>
  <si>
    <t>R004</t>
  </si>
  <si>
    <t>Aplikace tabletového hnoji do výsadbové jámy</t>
  </si>
  <si>
    <t>118</t>
  </si>
  <si>
    <t>Poznámka k položce:_x000D_
Poznámka k položce: 5 tablet na strom</t>
  </si>
  <si>
    <t>M02</t>
  </si>
  <si>
    <t>tabletové hnojivo typu silvamix</t>
  </si>
  <si>
    <t>120</t>
  </si>
  <si>
    <t>7127717_R</t>
  </si>
  <si>
    <t>Kotevní konstrukce z KARI sítě pro kotvení dřevin</t>
  </si>
  <si>
    <t>184215231</t>
  </si>
  <si>
    <t>Ukotvení dřeviny podzemním kotvením na konstrukci, obvodu kmene do 200 mm, výšky do 5 m</t>
  </si>
  <si>
    <t>124</t>
  </si>
  <si>
    <t>67587000</t>
  </si>
  <si>
    <t>sada pro podzemní kotvení stromu za kořenový bal do volné zeminy obvodu kmene do 200mm výšky kmene do 5m</t>
  </si>
  <si>
    <t>sada</t>
  </si>
  <si>
    <t>126</t>
  </si>
  <si>
    <t>184102117</t>
  </si>
  <si>
    <t>Výsadba dřeviny s balem D přes 0,8 do 1 m do jamky se zalitím v rovině a svahu do 1:5</t>
  </si>
  <si>
    <t>1902506139</t>
  </si>
  <si>
    <t>184852322</t>
  </si>
  <si>
    <t>Řez stromů výchovný (S-RV) alejové stromy, výšky přes 4 do 6 m</t>
  </si>
  <si>
    <t>130</t>
  </si>
  <si>
    <t>184801121</t>
  </si>
  <si>
    <t>Ošetření vysazených dřevin solitérních v rovině nebo na svahu do 1:5</t>
  </si>
  <si>
    <t>132</t>
  </si>
  <si>
    <t>184813161</t>
  </si>
  <si>
    <t>Zřízení ochranného nátěru kmene stromu do výšky 1 m, obvodu kmene do 180 mm</t>
  </si>
  <si>
    <t>134</t>
  </si>
  <si>
    <t>Poznámka k položce:_x000D_
Poznámka k položce: do výšky 1,8 m</t>
  </si>
  <si>
    <t>10*2</t>
  </si>
  <si>
    <t>M04</t>
  </si>
  <si>
    <t>ochranný nátěr kmenu stromu</t>
  </si>
  <si>
    <t>Poznámka k položce:_x000D_
Poznámka k položce: aplikace dle instrukcí výrobce</t>
  </si>
  <si>
    <t>10*(0,38*2)"nátěr proti korní spále včetně případného podkladu"</t>
  </si>
  <si>
    <t>184215413</t>
  </si>
  <si>
    <t>Zhotovení závlahové mísy u solitérních dřevin v rovině nebo na svahu do 1:5, o průměru mísy přes 1 m</t>
  </si>
  <si>
    <t>138</t>
  </si>
  <si>
    <t>1849114_R</t>
  </si>
  <si>
    <t>Mulčování vysazených rostlin dřevní štěpkou, tl. do 100 mm v rovině nebo na svahu do 1:5</t>
  </si>
  <si>
    <t>Poznámka k položce:_x000D_
Poznámka k položce: tl. 8 cm</t>
  </si>
  <si>
    <t>M06</t>
  </si>
  <si>
    <t>jemně drcená fermentovaná dřevní štěpka</t>
  </si>
  <si>
    <t>142</t>
  </si>
  <si>
    <t>0,32*1,03 "Přepočtené koeficientem množství</t>
  </si>
  <si>
    <t>185804311</t>
  </si>
  <si>
    <t>Zalití rostlin vodou plochy záhonů jednotlivě do 20 m2</t>
  </si>
  <si>
    <t>144</t>
  </si>
  <si>
    <t>0,2*10</t>
  </si>
  <si>
    <t>185851121</t>
  </si>
  <si>
    <t>Dovoz vody pro zálivku rostlin na vzdálenost do 1000 m</t>
  </si>
  <si>
    <t>146</t>
  </si>
  <si>
    <t>G.1.2</t>
  </si>
  <si>
    <t>Výsadba stromu do vegetační plochy / nakypření půdy, homogenizace / částečná výměna půdy</t>
  </si>
  <si>
    <t>148</t>
  </si>
  <si>
    <t>183402121</t>
  </si>
  <si>
    <t>Rozrušení půdy na hloubku přes 50 do 150 mm souvislé plochy do 500 m2 v rovině nebo na svahu do 1:5</t>
  </si>
  <si>
    <t>150</t>
  </si>
  <si>
    <t>Poznámka k položce:_x000D_
Poznámka k položce: na hloubku 70 cm, včetně homogenizace zeminy</t>
  </si>
  <si>
    <t>63*5</t>
  </si>
  <si>
    <t>184814221</t>
  </si>
  <si>
    <t>Zapracování příměsí do půdy ručně do hloubky 150 mm v rovině nebo na svahu do 1:5</t>
  </si>
  <si>
    <t>152</t>
  </si>
  <si>
    <t>Poznámka k položce:_x000D_
Poznámka k položce: na hloubku 70 cm</t>
  </si>
  <si>
    <t>M03</t>
  </si>
  <si>
    <t>biouhel</t>
  </si>
  <si>
    <t>l</t>
  </si>
  <si>
    <t>154</t>
  </si>
  <si>
    <t>183101121</t>
  </si>
  <si>
    <t>Hloubení jamek pro vysazování rostlin v zemině skupiny 1 až 4 bez výměny půdy v rovině nebo na svahu do 1:5, objemu přes 0,40 do 1,00 m3</t>
  </si>
  <si>
    <t>183101221</t>
  </si>
  <si>
    <t>Hloubení jamek pro vysazování rostlin v zemině skupiny 1 až 4 s výměnou půdy z 50% v rovině nebo na svahu do 1:5, objemu přes 0,40 do 1,00 m3</t>
  </si>
  <si>
    <t>158</t>
  </si>
  <si>
    <t>160</t>
  </si>
  <si>
    <t>162</t>
  </si>
  <si>
    <t>164</t>
  </si>
  <si>
    <t>1711622857</t>
  </si>
  <si>
    <t>184215132</t>
  </si>
  <si>
    <t>Ukotvení dřeviny kůly v rovině nebo na svahu do 1:5 třemi kůly, délky přes 1 do 2 m</t>
  </si>
  <si>
    <t>168</t>
  </si>
  <si>
    <t>60591253</t>
  </si>
  <si>
    <t>kůl vyvazovací dřevěný impregnovaný D 8cm dl 2m</t>
  </si>
  <si>
    <t>170</t>
  </si>
  <si>
    <t>9*3 "Přepočtené koeficientem množství</t>
  </si>
  <si>
    <t>M05</t>
  </si>
  <si>
    <t>dřevěné příčky</t>
  </si>
  <si>
    <t>172</t>
  </si>
  <si>
    <t>174</t>
  </si>
  <si>
    <t>176</t>
  </si>
  <si>
    <t>178</t>
  </si>
  <si>
    <t>9*2</t>
  </si>
  <si>
    <t>9*(0,38*2)"nátěr proti korní spále včetně případného podkladu"</t>
  </si>
  <si>
    <t>184813241</t>
  </si>
  <si>
    <t>Zřízení ochrany paty kmene dřeviny perforovanou flexibilní plastovou chráničkou</t>
  </si>
  <si>
    <t>182</t>
  </si>
  <si>
    <t>28357001</t>
  </si>
  <si>
    <t>chránička perforovaná PE k ochraně paty kmene stromku před poškozením strunovou sekačkou</t>
  </si>
  <si>
    <t>184</t>
  </si>
  <si>
    <t>186</t>
  </si>
  <si>
    <t>188</t>
  </si>
  <si>
    <t>190</t>
  </si>
  <si>
    <t>0,72*1,03 "Přepočtené koeficientem množství</t>
  </si>
  <si>
    <t>192</t>
  </si>
  <si>
    <t>0,2*9</t>
  </si>
  <si>
    <t>194</t>
  </si>
  <si>
    <t>G.1_RM</t>
  </si>
  <si>
    <t>Rostliný materiál - stromy</t>
  </si>
  <si>
    <t>APS</t>
  </si>
  <si>
    <t>Acer pseudoplatanus - 3x, Vk, ok 20-25, bal</t>
  </si>
  <si>
    <t>196</t>
  </si>
  <si>
    <t>APL</t>
  </si>
  <si>
    <t>Acer platanoides - 3x, Vk, ok 20-25, bal</t>
  </si>
  <si>
    <t>198</t>
  </si>
  <si>
    <t>MAL</t>
  </si>
  <si>
    <t>Malus 'Everest' - 3x, V 150-200, bal</t>
  </si>
  <si>
    <t>200</t>
  </si>
  <si>
    <t>QPE</t>
  </si>
  <si>
    <t>Quercus petreaea - 3x, Vk, ok 20-25, bal</t>
  </si>
  <si>
    <t>202</t>
  </si>
  <si>
    <t>ORO</t>
  </si>
  <si>
    <t>Quercus robur - 3x, Vk, ok 20-25. bal</t>
  </si>
  <si>
    <t>204</t>
  </si>
  <si>
    <t>SAL</t>
  </si>
  <si>
    <t>Salix alba - 3x, Vk, ok 25-30, bal</t>
  </si>
  <si>
    <t>206</t>
  </si>
  <si>
    <t>SALt</t>
  </si>
  <si>
    <t>Salix alba 'Tristis' - 3x, Vk, ok 25-30, bal</t>
  </si>
  <si>
    <t>208</t>
  </si>
  <si>
    <t>SJA</t>
  </si>
  <si>
    <t>Sophora japonica - 3x, Vk, ok  20-25, bal</t>
  </si>
  <si>
    <t>210</t>
  </si>
  <si>
    <t>SAU</t>
  </si>
  <si>
    <t>Sorbus aucuparia - 3x, Vk, ok 18-20, bal</t>
  </si>
  <si>
    <t>212</t>
  </si>
  <si>
    <t>TCO</t>
  </si>
  <si>
    <t>Tilia cordata - 3x, Vk, ok 20-25, bal</t>
  </si>
  <si>
    <t>214</t>
  </si>
  <si>
    <t>TPL</t>
  </si>
  <si>
    <t>Tilia platyhyllos - 3x, Vk, ok 20-25, bal</t>
  </si>
  <si>
    <t>216</t>
  </si>
  <si>
    <t>G.2</t>
  </si>
  <si>
    <t>Založení keřového patra</t>
  </si>
  <si>
    <t>G.2.1</t>
  </si>
  <si>
    <t>Výsadba solitérního keře</t>
  </si>
  <si>
    <t>119005153</t>
  </si>
  <si>
    <t>Vytyčení výsadeb s rozmístěním rostlin dle projektové dokumentace solitérních přes 10 do 50 kusů</t>
  </si>
  <si>
    <t>218</t>
  </si>
  <si>
    <t>183101214</t>
  </si>
  <si>
    <t>Hloubení jamek pro vysazování rostlin v zemině skupiny 1 až 4 s výměnou půdy z 50% v rovině nebo na svahu do 1:5, objemu přes 0,05 do 0,125 m3</t>
  </si>
  <si>
    <t>220</t>
  </si>
  <si>
    <t>Poznámka k položce:_x000D_
Poznámka k položce: V rámci hloubení jamky bude provedena dřenáž štěrkem fr. 8/16.  včetně dodání HDK 8/16</t>
  </si>
  <si>
    <t>222</t>
  </si>
  <si>
    <t>183111213</t>
  </si>
  <si>
    <t>Hloubení jamek pro vysazování rostlin v zemině skupiny 1 až 4 s výměnou půdy z 50% v rovině nebo na svahu do 1:5, objemu přes 0,005 do 0,01 m3</t>
  </si>
  <si>
    <t>224</t>
  </si>
  <si>
    <t>113</t>
  </si>
  <si>
    <t>226</t>
  </si>
  <si>
    <t>228</t>
  </si>
  <si>
    <t>Poznámka k položce:_x000D_
Poznámka k položce: 3 tablety na keř</t>
  </si>
  <si>
    <t>115</t>
  </si>
  <si>
    <t>230</t>
  </si>
  <si>
    <t>184102113</t>
  </si>
  <si>
    <t>Výsadba dřeviny s balem do předem vyhloubené jamky se zalitím v rovině nebo na svahu do 1:5, při průměru balu přes 300 do 400 mm</t>
  </si>
  <si>
    <t>232</t>
  </si>
  <si>
    <t>117</t>
  </si>
  <si>
    <t>184102111</t>
  </si>
  <si>
    <t>Výsadba dřeviny s balem do předem vyhloubené jamky se zalitím v rovině nebo na svahu do 1:5, při průměru balu přes 100 do 200 mm</t>
  </si>
  <si>
    <t>234</t>
  </si>
  <si>
    <t>184851413</t>
  </si>
  <si>
    <t>Zpětný řez keřů po výsadbě netrnitých, výšky přes 1 m</t>
  </si>
  <si>
    <t>236</t>
  </si>
  <si>
    <t>119</t>
  </si>
  <si>
    <t>184851411</t>
  </si>
  <si>
    <t>Zpětný řez keřů po výsadbě netrnitých, výšky do 0,5 m</t>
  </si>
  <si>
    <t>238</t>
  </si>
  <si>
    <t>240</t>
  </si>
  <si>
    <t>121</t>
  </si>
  <si>
    <t>242</t>
  </si>
  <si>
    <t>0,05*37</t>
  </si>
  <si>
    <t>244</t>
  </si>
  <si>
    <t>123</t>
  </si>
  <si>
    <t>246</t>
  </si>
  <si>
    <t>184215412</t>
  </si>
  <si>
    <t>Zhotovení závlahové mísy u solitérních dřevin v rovině nebo na svahu do 1:5, o průměru mísy přes 0,5 do 1 m</t>
  </si>
  <si>
    <t>248</t>
  </si>
  <si>
    <t>125</t>
  </si>
  <si>
    <t>250</t>
  </si>
  <si>
    <t>252</t>
  </si>
  <si>
    <t>2,96*1,03 "Přepočtené koeficientem množství</t>
  </si>
  <si>
    <t>G.2.2</t>
  </si>
  <si>
    <t>Založení živého plotu</t>
  </si>
  <si>
    <t>127</t>
  </si>
  <si>
    <t>254</t>
  </si>
  <si>
    <t>128</t>
  </si>
  <si>
    <t>183104331</t>
  </si>
  <si>
    <t>Hloubení rýh pro vysazování rostlin v zemině skupiny 1 až 4 s výměnou půdy z 100% v rovině nebo na svahu do 1:5, šířky přes 400 do 600 mm, hl. do 500 mm</t>
  </si>
  <si>
    <t>129</t>
  </si>
  <si>
    <t>258</t>
  </si>
  <si>
    <t>260</t>
  </si>
  <si>
    <t>Poznámka k položce:_x000D_
Poznámka k položce: 5 tablet na keř</t>
  </si>
  <si>
    <t>131</t>
  </si>
  <si>
    <t>262</t>
  </si>
  <si>
    <t>184102112</t>
  </si>
  <si>
    <t>Výsadba dřeviny s balem do předem vyhloubené jamky se zalitím v rovině nebo na svahu do 1:5, při průměru balu přes 200 do 300 mm</t>
  </si>
  <si>
    <t>264</t>
  </si>
  <si>
    <t>133</t>
  </si>
  <si>
    <t>266</t>
  </si>
  <si>
    <t>268</t>
  </si>
  <si>
    <t>135</t>
  </si>
  <si>
    <t>270</t>
  </si>
  <si>
    <t>0,025*32</t>
  </si>
  <si>
    <t>272</t>
  </si>
  <si>
    <t>137</t>
  </si>
  <si>
    <t>274</t>
  </si>
  <si>
    <t>276</t>
  </si>
  <si>
    <t>2,56*1,03 "Přepočtené koeficientem množství</t>
  </si>
  <si>
    <t>G.2_RM</t>
  </si>
  <si>
    <t>Rostlinný materiál - keře</t>
  </si>
  <si>
    <t>139</t>
  </si>
  <si>
    <t>K01</t>
  </si>
  <si>
    <t>Cotoneaster salicifolia - 4x, v 150-200, bal</t>
  </si>
  <si>
    <t>278</t>
  </si>
  <si>
    <t>K02</t>
  </si>
  <si>
    <t>Viburnum farerri - 4x, v 150-200, bal</t>
  </si>
  <si>
    <t>280</t>
  </si>
  <si>
    <t>141</t>
  </si>
  <si>
    <t>K03</t>
  </si>
  <si>
    <t>Viburnum 'Pragense' - 4x, v 150-200, bal</t>
  </si>
  <si>
    <t>282</t>
  </si>
  <si>
    <t>K04</t>
  </si>
  <si>
    <t>Rhododendron dauricum (Album, Sempervirens, Hokkaido) - kontejner 5 l</t>
  </si>
  <si>
    <t>284</t>
  </si>
  <si>
    <t>143</t>
  </si>
  <si>
    <t>K05</t>
  </si>
  <si>
    <t>Rhododendron ferrugineum ('Album') - kontejner 5 l</t>
  </si>
  <si>
    <t>286</t>
  </si>
  <si>
    <t>K06</t>
  </si>
  <si>
    <t>Rhododendron yakushimanum - kontejner 5 l</t>
  </si>
  <si>
    <t>288</t>
  </si>
  <si>
    <t>K07</t>
  </si>
  <si>
    <t>Carpinus betulus - min. v 120-150 cm, bal</t>
  </si>
  <si>
    <t>290</t>
  </si>
  <si>
    <t>G.3</t>
  </si>
  <si>
    <t>Založení trávníku</t>
  </si>
  <si>
    <t>G.3.1</t>
  </si>
  <si>
    <t>Intenzivní parkový trávník / automatická závlaha - 1015 m2</t>
  </si>
  <si>
    <t>183403153</t>
  </si>
  <si>
    <t>Obdělání půdy hrabáním v rovině nebo na svahu do 1:5</t>
  </si>
  <si>
    <t>292</t>
  </si>
  <si>
    <t>1015*2</t>
  </si>
  <si>
    <t>147</t>
  </si>
  <si>
    <t>181451141</t>
  </si>
  <si>
    <t>Založení trávníku na půdě předem připravené plochy přes 1000 m2 výsevem včetně utažení parterového v rovině nebo na svahu do 1:5</t>
  </si>
  <si>
    <t>294</t>
  </si>
  <si>
    <t>T_O_01</t>
  </si>
  <si>
    <t>směs pro rekreační trávníky</t>
  </si>
  <si>
    <t>296</t>
  </si>
  <si>
    <t>Poznámka k položce:_x000D_
Poznámka k položce: výsevek: 30 g/m2  složení: Trávy 100%: Jílek vytrvalý 2n 55%, lipnice luční 15%, kostřava červená dlouze výběžkatá 15%, kostřava červená krátce výběžkatá 5%, kostřava červená trsnatá 10%</t>
  </si>
  <si>
    <t>149</t>
  </si>
  <si>
    <t>185803211</t>
  </si>
  <si>
    <t>Uválcování trávníku v rovině nebo na svahu do 1:5</t>
  </si>
  <si>
    <t>298</t>
  </si>
  <si>
    <t>185804312</t>
  </si>
  <si>
    <t>Zalití rostlin vodou plochy záhonů jednotlivě přes 20 m2</t>
  </si>
  <si>
    <t>300</t>
  </si>
  <si>
    <t>1015*0,01</t>
  </si>
  <si>
    <t>151</t>
  </si>
  <si>
    <t>302</t>
  </si>
  <si>
    <t>111151211</t>
  </si>
  <si>
    <t>Pokosení trávníku při souvislé ploše přes 1000 do 10000 m2 parterového v rovině nebo svahu do 1:5</t>
  </si>
  <si>
    <t>304</t>
  </si>
  <si>
    <t>Poznámka k položce:_x000D_
Poznámka k položce: 10x do předání</t>
  </si>
  <si>
    <t>1015*10</t>
  </si>
  <si>
    <t>G.3.2</t>
  </si>
  <si>
    <t>Extenzivní trávník s dvouděložnými rostlinami bez automatické závlahy - 200 m2</t>
  </si>
  <si>
    <t>153</t>
  </si>
  <si>
    <t>306</t>
  </si>
  <si>
    <t>200*2</t>
  </si>
  <si>
    <t>181411131</t>
  </si>
  <si>
    <t>Založení trávníku na půdě předem připravené plochy do 1000 m2 výsevem včetně utažení parkového v rovině nebo na svahu do 1:5</t>
  </si>
  <si>
    <t>308</t>
  </si>
  <si>
    <t>155</t>
  </si>
  <si>
    <t>T_O_02</t>
  </si>
  <si>
    <t>travní směs s dvouděložnými rostlinami</t>
  </si>
  <si>
    <t>310</t>
  </si>
  <si>
    <t>Poznámka k položce:_x000D_
Poznámka k položce: výsevek: 15 g/m2  složení: Trávy 96%: Psineček obecný (Agrostis capillaris 'Polana') 3%, Poháňka hřebenitá (Cynosuruscristatus 'Rožnovská') 7%, Kostřava červená pravá (Festuca rubra rubra 'Tagera') 36%, Kostřava červená (Festuca rubra trichophylla 'Viktorka') 15%, Kostřava červená trsnatá (Festuca rubra commutata 'Zulu') 10%, Kostřava drsnolistá (Festucatrachyphylla 'Dorotka') 10%, Lipnice luční (Poapratensis 'Balin') 15%   Byliny 3,5%: Řebříček obecný (Achillea millefolium) 0,1%, Hvozdík kropenatý (Dianthusdeltoides) 0,5%, Svízel bílý (Galium album) 0,1%, Svízel syřišťový (Galium verum) 0,3%, Máchelka srstnatá (Leontodonhispidus) 0,2%, Kopretina bílá (Leucanthemumvulgare) 0,5%, Jitrocel prostřední (Plantago media) 0,3%, Černohlávek obecný (Prunellavulgaris) 0,7%, Pryskyřník hlíznatý (Ranunculusbulbosus) 0,2%, Krvavec menší (Sanguisorba minor) 0,2%, Mateřídouška vejčitá (Thymuspulegioides) 0,4%   Jeteloviny 0,5%: Štírovník růžkatý (Lotus corniculatus 'Táborák') 0,2%, Tolice dětelová (Medicagolupulina 'Ekola') 0,2%, Jetel plazivý (Trifoliumrepens 'Pirouette') 0,1%</t>
  </si>
  <si>
    <t>312</t>
  </si>
  <si>
    <t>157</t>
  </si>
  <si>
    <t>314</t>
  </si>
  <si>
    <t>200*0,01</t>
  </si>
  <si>
    <t>316</t>
  </si>
  <si>
    <t>159</t>
  </si>
  <si>
    <t>111151121</t>
  </si>
  <si>
    <t>Pokosení trávníku při souvislé ploše do 1000 m2 parkového v rovině nebo svahu do 1:5</t>
  </si>
  <si>
    <t>318</t>
  </si>
  <si>
    <t>200*10</t>
  </si>
  <si>
    <t>G.4</t>
  </si>
  <si>
    <t>Založení záhonu - 1000 m2 - smíšený záhon 920 m2, podrostová společenstva - 80 m2</t>
  </si>
  <si>
    <t>119005132</t>
  </si>
  <si>
    <t>Vytyčení výsadeb s rozmístěním rostlin dle projektové dokumentace zapojených nebo v záhonu, plochy přes 100 m2 do plochy individuálně</t>
  </si>
  <si>
    <t>320</t>
  </si>
  <si>
    <t>161</t>
  </si>
  <si>
    <t>322</t>
  </si>
  <si>
    <t>1000*2</t>
  </si>
  <si>
    <t>183111111</t>
  </si>
  <si>
    <t>Hloubení jamek pro vysazování rostlin v zemině skupiny 1 až 4 bez výměny půdy v rovině nebo na svahu do 1:5, objemu do 0,002 m3</t>
  </si>
  <si>
    <t>324</t>
  </si>
  <si>
    <t>163</t>
  </si>
  <si>
    <t>326</t>
  </si>
  <si>
    <t>Poznámka k položce:_x000D_
Poznámka k položce: 1 tableta na trvalku, na dno jámky</t>
  </si>
  <si>
    <t>328</t>
  </si>
  <si>
    <t>165</t>
  </si>
  <si>
    <t>183211322</t>
  </si>
  <si>
    <t>Výsadba květin do připravené půdy se zalitím do připravené půdy, se zalitím květin krytokořenných o průměru kontejneru přes 80 do 120 mm</t>
  </si>
  <si>
    <t>330</t>
  </si>
  <si>
    <t>166</t>
  </si>
  <si>
    <t>T01</t>
  </si>
  <si>
    <t>Actaea cordifolia</t>
  </si>
  <si>
    <t>332</t>
  </si>
  <si>
    <t>167</t>
  </si>
  <si>
    <t>T02</t>
  </si>
  <si>
    <t>Ajuga reptans</t>
  </si>
  <si>
    <t>334</t>
  </si>
  <si>
    <t>T03</t>
  </si>
  <si>
    <t>Anemone japonica 'Honorine Jober'</t>
  </si>
  <si>
    <t>336</t>
  </si>
  <si>
    <t>169</t>
  </si>
  <si>
    <t>T04</t>
  </si>
  <si>
    <t>Anemone sylvestris</t>
  </si>
  <si>
    <t>338</t>
  </si>
  <si>
    <t>T05</t>
  </si>
  <si>
    <t>Aquilegia vulgaris</t>
  </si>
  <si>
    <t>340</t>
  </si>
  <si>
    <t>171</t>
  </si>
  <si>
    <t>T06</t>
  </si>
  <si>
    <t>Aquilegia vulgaris 'Alba'</t>
  </si>
  <si>
    <t>342</t>
  </si>
  <si>
    <t>T07</t>
  </si>
  <si>
    <t>Aruncus dioicus</t>
  </si>
  <si>
    <t>344</t>
  </si>
  <si>
    <t>173</t>
  </si>
  <si>
    <t>T08</t>
  </si>
  <si>
    <t>Aster divaricatus 'Tradescant'</t>
  </si>
  <si>
    <t>346</t>
  </si>
  <si>
    <t>T09</t>
  </si>
  <si>
    <t>Aster x hervey 'Twilight'</t>
  </si>
  <si>
    <t>348</t>
  </si>
  <si>
    <t>175</t>
  </si>
  <si>
    <t>T10</t>
  </si>
  <si>
    <t>Bistorta officinalis</t>
  </si>
  <si>
    <t>350</t>
  </si>
  <si>
    <t>T11</t>
  </si>
  <si>
    <t>Bistorta officinalis 'Superba'</t>
  </si>
  <si>
    <t>352</t>
  </si>
  <si>
    <t>177</t>
  </si>
  <si>
    <t>T12</t>
  </si>
  <si>
    <t>Brunnera macrophylla</t>
  </si>
  <si>
    <t>354</t>
  </si>
  <si>
    <t>T13</t>
  </si>
  <si>
    <t>Campanula latifolia var. macrantha</t>
  </si>
  <si>
    <t>356</t>
  </si>
  <si>
    <t>179</t>
  </si>
  <si>
    <t>T14</t>
  </si>
  <si>
    <t>Campanula persicifolia</t>
  </si>
  <si>
    <t>358</t>
  </si>
  <si>
    <t>T15</t>
  </si>
  <si>
    <t>Campanula persicifolia 'Grandiflora Alba'</t>
  </si>
  <si>
    <t>360</t>
  </si>
  <si>
    <t>181</t>
  </si>
  <si>
    <t>T16</t>
  </si>
  <si>
    <t>Campanula persicifolia 'Grandiflora Caerulea'</t>
  </si>
  <si>
    <t>362</t>
  </si>
  <si>
    <t>T17</t>
  </si>
  <si>
    <t>Dicentra spectabilis 'Alba'</t>
  </si>
  <si>
    <t>364</t>
  </si>
  <si>
    <t>183</t>
  </si>
  <si>
    <t>T18</t>
  </si>
  <si>
    <t>Dryopteris erythrosora</t>
  </si>
  <si>
    <t>366</t>
  </si>
  <si>
    <t>T19</t>
  </si>
  <si>
    <t>Dryopteris filix- max</t>
  </si>
  <si>
    <t>368</t>
  </si>
  <si>
    <t>185</t>
  </si>
  <si>
    <t>T20</t>
  </si>
  <si>
    <t>Euphorbia amygdaloides 'Purpurascens'</t>
  </si>
  <si>
    <t>370</t>
  </si>
  <si>
    <t>T21</t>
  </si>
  <si>
    <t>Euphorbia palustris 'Teichlaterne'</t>
  </si>
  <si>
    <t>372</t>
  </si>
  <si>
    <t>187</t>
  </si>
  <si>
    <t>T22</t>
  </si>
  <si>
    <t>Fragaria vesca</t>
  </si>
  <si>
    <t>374</t>
  </si>
  <si>
    <t>T23</t>
  </si>
  <si>
    <t>Galium odoratum</t>
  </si>
  <si>
    <t>376</t>
  </si>
  <si>
    <t>189</t>
  </si>
  <si>
    <t>T24</t>
  </si>
  <si>
    <t>Geranium 'Tiny Monster'</t>
  </si>
  <si>
    <t>378</t>
  </si>
  <si>
    <t>T25</t>
  </si>
  <si>
    <t>Geranium gracile 'Sirak'</t>
  </si>
  <si>
    <t>380</t>
  </si>
  <si>
    <t>191</t>
  </si>
  <si>
    <t>T26</t>
  </si>
  <si>
    <t>Geranium pheum</t>
  </si>
  <si>
    <t>382</t>
  </si>
  <si>
    <t>T27</t>
  </si>
  <si>
    <t>Geranium sanguineum 'Album'</t>
  </si>
  <si>
    <t>384</t>
  </si>
  <si>
    <t>193</t>
  </si>
  <si>
    <t>T28</t>
  </si>
  <si>
    <t>Gillenia trifoliata</t>
  </si>
  <si>
    <t>386</t>
  </si>
  <si>
    <t>T29</t>
  </si>
  <si>
    <t>Hedera helix</t>
  </si>
  <si>
    <t>388</t>
  </si>
  <si>
    <t>195</t>
  </si>
  <si>
    <t>T30</t>
  </si>
  <si>
    <t>Helleborus foetidus</t>
  </si>
  <si>
    <t>390</t>
  </si>
  <si>
    <t>T31</t>
  </si>
  <si>
    <t>Hemmerocallis 'Stella d'Oro'</t>
  </si>
  <si>
    <t>392</t>
  </si>
  <si>
    <t>197</t>
  </si>
  <si>
    <t>T32</t>
  </si>
  <si>
    <t>Heuchera villosa var. macrorrhiza</t>
  </si>
  <si>
    <t>394</t>
  </si>
  <si>
    <t>T33</t>
  </si>
  <si>
    <t>Hosta plantaginea 'Aphrodite'</t>
  </si>
  <si>
    <t>396</t>
  </si>
  <si>
    <t>199</t>
  </si>
  <si>
    <t>T34</t>
  </si>
  <si>
    <t>Hosta tardiana 'Devon Green'</t>
  </si>
  <si>
    <t>398</t>
  </si>
  <si>
    <t>T35</t>
  </si>
  <si>
    <t>Iris sibirica (botan.druh, nebo podobný kult.)</t>
  </si>
  <si>
    <t>400</t>
  </si>
  <si>
    <t>201</t>
  </si>
  <si>
    <t>T36</t>
  </si>
  <si>
    <t>Lathyrus vernus</t>
  </si>
  <si>
    <t>402</t>
  </si>
  <si>
    <t>T37</t>
  </si>
  <si>
    <t>Luzula nivea</t>
  </si>
  <si>
    <t>404</t>
  </si>
  <si>
    <t>203</t>
  </si>
  <si>
    <t>T38</t>
  </si>
  <si>
    <t>Luzula sylvatica</t>
  </si>
  <si>
    <t>406</t>
  </si>
  <si>
    <t>T39</t>
  </si>
  <si>
    <t>Lysimachia clethroides</t>
  </si>
  <si>
    <t>408</t>
  </si>
  <si>
    <t>205</t>
  </si>
  <si>
    <t>T40</t>
  </si>
  <si>
    <t>Matteuccia struthiopteris</t>
  </si>
  <si>
    <t>410</t>
  </si>
  <si>
    <t>T41</t>
  </si>
  <si>
    <t>Molinia arundinacea 'Karl Foerster'</t>
  </si>
  <si>
    <t>412</t>
  </si>
  <si>
    <t>207</t>
  </si>
  <si>
    <t>T42</t>
  </si>
  <si>
    <t>Omphalodes verna</t>
  </si>
  <si>
    <t>414</t>
  </si>
  <si>
    <t>T43</t>
  </si>
  <si>
    <t>Origanum vulgare 'Compactum'</t>
  </si>
  <si>
    <t>416</t>
  </si>
  <si>
    <t>209</t>
  </si>
  <si>
    <t>T44</t>
  </si>
  <si>
    <t>Persicaria amplexicaulis 'Alba'</t>
  </si>
  <si>
    <t>418</t>
  </si>
  <si>
    <t>T45</t>
  </si>
  <si>
    <t>Polygonatum hybridum 'Weihenstephan'</t>
  </si>
  <si>
    <t>420</t>
  </si>
  <si>
    <t>211</t>
  </si>
  <si>
    <t>T46</t>
  </si>
  <si>
    <t>Polygonatum verticillatium</t>
  </si>
  <si>
    <t>422</t>
  </si>
  <si>
    <t>T47</t>
  </si>
  <si>
    <t>Primula veris</t>
  </si>
  <si>
    <t>424</t>
  </si>
  <si>
    <t>213</t>
  </si>
  <si>
    <t>T48</t>
  </si>
  <si>
    <t>Primula veris 'Cabrillo Yellow'</t>
  </si>
  <si>
    <t>426</t>
  </si>
  <si>
    <t>T49</t>
  </si>
  <si>
    <t>Pulmonaria officinalis</t>
  </si>
  <si>
    <t>428</t>
  </si>
  <si>
    <t>215</t>
  </si>
  <si>
    <t>T50</t>
  </si>
  <si>
    <t>Sanquisorba officinalis</t>
  </si>
  <si>
    <t>430</t>
  </si>
  <si>
    <t>T51</t>
  </si>
  <si>
    <t>Sesleria autumnalis</t>
  </si>
  <si>
    <t>432</t>
  </si>
  <si>
    <t>217</t>
  </si>
  <si>
    <t>T52</t>
  </si>
  <si>
    <t>Trolius europaeus</t>
  </si>
  <si>
    <t>434</t>
  </si>
  <si>
    <t>T53</t>
  </si>
  <si>
    <t>Vinca minor 'Alba'</t>
  </si>
  <si>
    <t>436</t>
  </si>
  <si>
    <t>219</t>
  </si>
  <si>
    <t>T54</t>
  </si>
  <si>
    <t>Viola odorata</t>
  </si>
  <si>
    <t>438</t>
  </si>
  <si>
    <t>T55</t>
  </si>
  <si>
    <t>Viola odorata 'Konigin Charlotte'</t>
  </si>
  <si>
    <t>440</t>
  </si>
  <si>
    <t>221</t>
  </si>
  <si>
    <t>183211313</t>
  </si>
  <si>
    <t>Výsadba květin do připravené půdy se zalitím do připravené půdy, se zalitím cibulí nebo hlíz</t>
  </si>
  <si>
    <t>442</t>
  </si>
  <si>
    <t>Poznámka k položce:_x000D_
Poznámka k položce: včetně hloubení hnízd</t>
  </si>
  <si>
    <t>C01</t>
  </si>
  <si>
    <t>Anemone blanda 'Blue Shades'</t>
  </si>
  <si>
    <t>444</t>
  </si>
  <si>
    <t>223</t>
  </si>
  <si>
    <t>C02</t>
  </si>
  <si>
    <t>Anemone blanda 'White Shades'</t>
  </si>
  <si>
    <t>446</t>
  </si>
  <si>
    <t>C03</t>
  </si>
  <si>
    <t>Anemone nemorosa</t>
  </si>
  <si>
    <t>448</t>
  </si>
  <si>
    <t>225</t>
  </si>
  <si>
    <t>C04</t>
  </si>
  <si>
    <t>Galanthus elwesii</t>
  </si>
  <si>
    <t>450</t>
  </si>
  <si>
    <t>C05</t>
  </si>
  <si>
    <t>Galanthus nivalis</t>
  </si>
  <si>
    <t>452</t>
  </si>
  <si>
    <t>227</t>
  </si>
  <si>
    <t>C06</t>
  </si>
  <si>
    <t>Hyacinthoides hispanica 'Excelsior'</t>
  </si>
  <si>
    <t>454</t>
  </si>
  <si>
    <t>C07</t>
  </si>
  <si>
    <t>Chionodoxa luciliae</t>
  </si>
  <si>
    <t>456</t>
  </si>
  <si>
    <t>229</t>
  </si>
  <si>
    <t>C08</t>
  </si>
  <si>
    <t>Lilium martagon</t>
  </si>
  <si>
    <t>458</t>
  </si>
  <si>
    <t>C09</t>
  </si>
  <si>
    <t>Muscari armeniacum 'Valerie Finnis'</t>
  </si>
  <si>
    <t>460</t>
  </si>
  <si>
    <t>231</t>
  </si>
  <si>
    <t>C10</t>
  </si>
  <si>
    <t>Narcissus poeticus</t>
  </si>
  <si>
    <t>462</t>
  </si>
  <si>
    <t>C11</t>
  </si>
  <si>
    <t>Scilla mischtschenkoana</t>
  </si>
  <si>
    <t>464</t>
  </si>
  <si>
    <t>233</t>
  </si>
  <si>
    <t>185804111</t>
  </si>
  <si>
    <t>Ošetření vysazených květin jednorázové v rovině</t>
  </si>
  <si>
    <t>466</t>
  </si>
  <si>
    <t>468</t>
  </si>
  <si>
    <t>Poznámka k položce:_x000D_
Poznámka k položce: opakováno 5x</t>
  </si>
  <si>
    <t>(1000*0,02)*5</t>
  </si>
  <si>
    <t>235</t>
  </si>
  <si>
    <t>470</t>
  </si>
  <si>
    <t>472</t>
  </si>
  <si>
    <t>Poznámka k položce:_x000D_
Poznámka k položce: tl. 5 cm</t>
  </si>
  <si>
    <t>237</t>
  </si>
  <si>
    <t>474</t>
  </si>
  <si>
    <t>50*1,03 "Přepočtené koeficientem množství</t>
  </si>
  <si>
    <t>H</t>
  </si>
  <si>
    <t>Založení plochy kačírku</t>
  </si>
  <si>
    <t>122151101</t>
  </si>
  <si>
    <t>Odkopávky a prokopávky nezapažené strojně v hornině třídy těžitelnosti I skupiny 1 a 2 do 20 m3</t>
  </si>
  <si>
    <t>476</t>
  </si>
  <si>
    <t>45*0,3</t>
  </si>
  <si>
    <t>239</t>
  </si>
  <si>
    <t>478</t>
  </si>
  <si>
    <t>480</t>
  </si>
  <si>
    <t>241</t>
  </si>
  <si>
    <t>482</t>
  </si>
  <si>
    <t>13,5*1,5</t>
  </si>
  <si>
    <t>571908112</t>
  </si>
  <si>
    <t>Kryt vymývaným dekoračním kamenivem (kačírkem) tl. 300 mm</t>
  </si>
  <si>
    <t>484</t>
  </si>
  <si>
    <t>Poznámka k položce:_x000D_
Poznámka k položce: včetně materiálu - kačírek fr. 2/8</t>
  </si>
  <si>
    <t>I</t>
  </si>
  <si>
    <t>Konstrukce mlatové plochy</t>
  </si>
  <si>
    <t>243</t>
  </si>
  <si>
    <t>9163711_R</t>
  </si>
  <si>
    <t>Obrubník kolem mlatové plochy</t>
  </si>
  <si>
    <t>486</t>
  </si>
  <si>
    <t>M09</t>
  </si>
  <si>
    <t>ocelová pásovina, tl. 10 mm, šířka 120 mm</t>
  </si>
  <si>
    <t>488</t>
  </si>
  <si>
    <t>Poznámka k položce:_x000D_
Poznámka k položce: prořez 3 %, včetně dopravy</t>
  </si>
  <si>
    <t>11*1,03 "Přepočtené koeficientem množství</t>
  </si>
  <si>
    <t>245</t>
  </si>
  <si>
    <t>M10</t>
  </si>
  <si>
    <t>kotvící materiál</t>
  </si>
  <si>
    <t>Poznámka k položce:_x000D_
Poznámka k položce: T-profil a roxory - tl. 20 mm a délka jednoho trnu je 600 mm prořez 3 %, včetně dopravy</t>
  </si>
  <si>
    <t>6,6*1,03 "Přepočtené koeficientem množství</t>
  </si>
  <si>
    <t>492</t>
  </si>
  <si>
    <t>Poznámka k položce:_x000D_
Poznámka k položce: včetně materiálu</t>
  </si>
  <si>
    <t>247</t>
  </si>
  <si>
    <t>564561011</t>
  </si>
  <si>
    <t>Zřízení podsypu nebo podkladu ze sypaniny s rozprostřením, vlhčením, a zhutněním plochy jednotlivě do 100 m2, po zhutnění tl. 200 mm</t>
  </si>
  <si>
    <t>494</t>
  </si>
  <si>
    <t>M07</t>
  </si>
  <si>
    <t>štěrkodrť fr. 0/32</t>
  </si>
  <si>
    <t>496</t>
  </si>
  <si>
    <t>Poznámka k položce:_x000D_
Poznámka k položce: 15 % slehnutí a ztratné</t>
  </si>
  <si>
    <t>249</t>
  </si>
  <si>
    <t>564211012</t>
  </si>
  <si>
    <t>Podklad nebo podsyp ze štěrkopísku ŠP s rozprostřením, vlhčením a zhutněním plochy jednotlivě do 100 m2, po zhutnění tl. 60 mm</t>
  </si>
  <si>
    <t>498</t>
  </si>
  <si>
    <t>Poznámka k položce:_x000D_
Poznámka k položce: včetně materiálu štěrkodrť 0/16</t>
  </si>
  <si>
    <t>5649105_R</t>
  </si>
  <si>
    <t>Podklad nebo podsyp z R-materiálu s rozprostřením a zhutněním plochy jednotlivě do 100 m2, po zhutnění tl. 40 mm</t>
  </si>
  <si>
    <t>500</t>
  </si>
  <si>
    <t>251</t>
  </si>
  <si>
    <t>M08</t>
  </si>
  <si>
    <t>mlat fr. 0/5</t>
  </si>
  <si>
    <t>502</t>
  </si>
  <si>
    <t>Poznámka k položce:_x000D_
Poznámka k položce: Mlatový materiál nesmí obsahovat barviva a recykláty – musí se jednat o 100% přírodní materiál.  Technologie mlatové krycí vrstvy musí splňovat zkoušky vhodnosti podle technické normy DIN 18 035-5 a Metodiky FLL 2007 "Fachbericht zu Planung, Bau und Instandhaltung von Wassergebundenen Wegen"</t>
  </si>
  <si>
    <t>110*0,04</t>
  </si>
  <si>
    <t>Ptáčí budky a čmelíny</t>
  </si>
  <si>
    <t>Č</t>
  </si>
  <si>
    <t>Čmelíny včetně montáže</t>
  </si>
  <si>
    <t>504</t>
  </si>
  <si>
    <t>Poznámka k položce:_x000D_
Poznámka k položce: Podrobný popis čmělínů je v TZ.</t>
  </si>
  <si>
    <t>253</t>
  </si>
  <si>
    <t>P_B</t>
  </si>
  <si>
    <t>Ptačí budky pro malé ptactvo včetně montáže</t>
  </si>
  <si>
    <t>506</t>
  </si>
  <si>
    <t>Poznámka k položce:_x000D_
Poznámka k položce: Podrobný popis jednoltivých budek je v TZ.</t>
  </si>
  <si>
    <t>998231311</t>
  </si>
  <si>
    <t>Přesun hmot pro sadovnické a krajinářské úpravy strojně dopravní vzdálenost do 5000 m</t>
  </si>
  <si>
    <t>520</t>
  </si>
  <si>
    <t>SO 810 - Závlahový systém</t>
  </si>
  <si>
    <t xml:space="preserve">Jednotkové ceny musí obsahovat dodávku a montáž položek, ztratné, související přípravné práce, detaily, doplňky, dilatace, kotvení, těsnění k okolním konstrukcím s příp.požární odolností a povrchové úpravy pokud není uvedeno výslovně jinak. V blízkosti stávajích stromů budou práce probíhat v souladu s částí SO 800 projektové dokumentace. </t>
  </si>
  <si>
    <t>ZVL - ZÁVLAHOVÝ SYSTÉM</t>
  </si>
  <si>
    <t xml:space="preserve">    D1 - Výkopové práce</t>
  </si>
  <si>
    <t xml:space="preserve">    D2 - Potrubí a kabely</t>
  </si>
  <si>
    <t xml:space="preserve">    D3 - Řídící jednotka a elektroinstalace</t>
  </si>
  <si>
    <t xml:space="preserve">    D4 - Elektromagnetické ventily</t>
  </si>
  <si>
    <t xml:space="preserve">    D5 - Závlahové prvky</t>
  </si>
  <si>
    <t xml:space="preserve">    D6 - Vystrojení vestavěné niky</t>
  </si>
  <si>
    <t xml:space="preserve">    D7 - Čerpadlo</t>
  </si>
  <si>
    <t xml:space="preserve">    D8 - Šachty</t>
  </si>
  <si>
    <t xml:space="preserve">    D9 - Ostatní náklady</t>
  </si>
  <si>
    <t>ZVL</t>
  </si>
  <si>
    <t>ZÁVLAHOVÝ SYSTÉM</t>
  </si>
  <si>
    <t>Výkopové práce</t>
  </si>
  <si>
    <t>7231001</t>
  </si>
  <si>
    <t>Hloubení rýhy minibabrem hloubky do 30 cm šířky do 30 cm délky do 400 m</t>
  </si>
  <si>
    <t>7231002</t>
  </si>
  <si>
    <t>Hloubení rýh pro závlahy rýhovačem hloubky do 30 cm šířky do 15 cm délky do 400 m</t>
  </si>
  <si>
    <t>7231003</t>
  </si>
  <si>
    <t>Podsyp a obsyp potrubí - frakce 0 - 12 mm</t>
  </si>
  <si>
    <t xml:space="preserve"> 150*0,3*0,15+260*0,16*0,15</t>
  </si>
  <si>
    <t>7231004</t>
  </si>
  <si>
    <t>Zásyp potrubí výkopkem včetně hutnění, v třídě těžitelnosti I., písčito hlinitá zemina</t>
  </si>
  <si>
    <t xml:space="preserve"> 150*0,3*0,2+260*0,16*0,2</t>
  </si>
  <si>
    <t>7231005</t>
  </si>
  <si>
    <t>Ruční přesun hmot pro závlahy do 100 m</t>
  </si>
  <si>
    <t>Potrubí a kabely</t>
  </si>
  <si>
    <t>7231006</t>
  </si>
  <si>
    <t>Potrubí HDPE 100 PE 50x3,0 PN 10</t>
  </si>
  <si>
    <t>* m</t>
  </si>
  <si>
    <t>7231007</t>
  </si>
  <si>
    <t>Potrubí HDPE 100 PE 50x3,0, 6m tyč</t>
  </si>
  <si>
    <t>ks</t>
  </si>
  <si>
    <t>7231008</t>
  </si>
  <si>
    <t>Potrubí HDPE 80 PE 40x2,3 PN 6</t>
  </si>
  <si>
    <t>7231009</t>
  </si>
  <si>
    <t>Potrubí LDPE 40 PE 32x2,9 PN 6</t>
  </si>
  <si>
    <t>7231010</t>
  </si>
  <si>
    <t>Spojovací materiál pro PE potrubí</t>
  </si>
  <si>
    <t>7231011</t>
  </si>
  <si>
    <t>Kabel CYKY-J 7x1,5 metráž</t>
  </si>
  <si>
    <t>7231012</t>
  </si>
  <si>
    <t>Chránička PVC KG 125 - délka 5 m</t>
  </si>
  <si>
    <t>7231013</t>
  </si>
  <si>
    <t>Chránička PVC KG 110 - délka 3 m</t>
  </si>
  <si>
    <t>7231014</t>
  </si>
  <si>
    <t>Chránička na potrubí DN 40</t>
  </si>
  <si>
    <t>7231015</t>
  </si>
  <si>
    <t>Fólie výstražná s bleskem š. 22 cm, d. 50 m</t>
  </si>
  <si>
    <t>7231016</t>
  </si>
  <si>
    <t>Spárovací hmota - tuba 310 ml</t>
  </si>
  <si>
    <t>Řídící jednotka a elektroinstalace</t>
  </si>
  <si>
    <t>7231017</t>
  </si>
  <si>
    <t>Řídicí jednotka modulární pro 4-16 sekcí,  s možností vzdáleného přístupu přes Wi-Fi, umístění v interiéru, ovládací napětí AC-24 V, součástí je transformátor 220 V</t>
  </si>
  <si>
    <t>Poznámka k položce:_x000D_
Včetně montáže a nastavení řídicí jednotky závlahového systému napájené ze sítě v interiéru do 4 sekcí</t>
  </si>
  <si>
    <t>7231018</t>
  </si>
  <si>
    <t>Modul- rozšíření řídicí jednotky o 4 stanice</t>
  </si>
  <si>
    <t>7231019</t>
  </si>
  <si>
    <t>Čidlo srážek, kabel 8 m</t>
  </si>
  <si>
    <t>Poznámka k položce:_x000D_
Včetně montáže senzoru srážek připojeného kabelem</t>
  </si>
  <si>
    <t>7231020</t>
  </si>
  <si>
    <t>Čidlo půdní vlhkosti</t>
  </si>
  <si>
    <t>Poznámka k položce:_x000D_
Včetně montáže senzoru vlhkosti půdy</t>
  </si>
  <si>
    <t>7231021</t>
  </si>
  <si>
    <t>Elektrická kovová skříň k vestavění 1000x800x300 mm, IP66, lakovaná</t>
  </si>
  <si>
    <t>7231022</t>
  </si>
  <si>
    <t>Elektrorozvaděč - dle specifikace v TZ</t>
  </si>
  <si>
    <t>Elektromagnetické ventily</t>
  </si>
  <si>
    <t>7231023</t>
  </si>
  <si>
    <t>Elektromagnetický ventil, 1" vnější závit, cívka AC-24 V, bez regulace průtoku, pracovní tlak do 12 bar</t>
  </si>
  <si>
    <t>7231024</t>
  </si>
  <si>
    <t>Elektromagnetický ventil, 1" vnější závit, cívka AC-24 V, s regulací průtoku, pracovní tlak do 12 bar</t>
  </si>
  <si>
    <t>7231025</t>
  </si>
  <si>
    <t>Materiál pro instalaci sestavy čtyř elektromagnetických ventilů pomocí mosazných tvarovek 1", včetně montáže</t>
  </si>
  <si>
    <t>7231026</t>
  </si>
  <si>
    <t>Materiál pro instalaci sestavy pěti elektromagnetických ventilů pomocí mosazných tvarovek 1", včetně montáže</t>
  </si>
  <si>
    <t>7231027</t>
  </si>
  <si>
    <t>Regulátor tlaku pro kapkovou závlahu 7,5-75,6 l/min</t>
  </si>
  <si>
    <t>Poznámka k položce:_x000D_
Včetně montáže regulátoru tlaku</t>
  </si>
  <si>
    <t>7231028</t>
  </si>
  <si>
    <t>Přechodka 40x1" vni</t>
  </si>
  <si>
    <t>Poznámka k položce:_x000D_
Včetně montáže tvarovky s převlečnou maticí pro PE 32-40</t>
  </si>
  <si>
    <t>Závlahové prvky</t>
  </si>
  <si>
    <t>7231029</t>
  </si>
  <si>
    <t>Postřikovač rozprašovací,  vstup 1/2", výsuv 10 cm, bez trysky, se zpětným ventilem</t>
  </si>
  <si>
    <t>Poznámka k položce:_x000D_
Včetně montáže, napojení pomocí třmenu na PE32, napojení na pružnou hadici a nastavení postřikovače 1/2"</t>
  </si>
  <si>
    <t>7231030</t>
  </si>
  <si>
    <t>Tryska probublávač nastavitelný 0-7 l/min</t>
  </si>
  <si>
    <t>7231031</t>
  </si>
  <si>
    <t>Montáž a nastavení trysky pro postřikovač rozprašovací</t>
  </si>
  <si>
    <t>7231032</t>
  </si>
  <si>
    <t>Postřikovač rotační, vstup 3/4", výsuv 12,7 cm, nastavitelný, součástí postřikovače je sada trysek, se zpětným ventilem</t>
  </si>
  <si>
    <t>Poznámka k položce:_x000D_
Včetně montáže, napojení pomocí třmenu na PE32, napojení na pružnou hadici a nastavení postřikovače 3/4"</t>
  </si>
  <si>
    <t>7231033</t>
  </si>
  <si>
    <t>Samostahovací hadice 16 mm pro napojení postřikovače, klubo 30 m</t>
  </si>
  <si>
    <t>7231034</t>
  </si>
  <si>
    <t>Kapénková hadice 16 mm, role 100 m, s kompenzací tlaku, rozteč otvorů 33 cm,  průtok 2 l/h</t>
  </si>
  <si>
    <t>Poznámka k položce:_x000D_
Včetně montáže kapkové hadice na povrchu - délka 100 m</t>
  </si>
  <si>
    <t>7231035</t>
  </si>
  <si>
    <t>Fitinky pro kapkovou hadici (T kusy, spojky, zátky)</t>
  </si>
  <si>
    <t>soub</t>
  </si>
  <si>
    <t>Poznámka k položce:_x000D_
Včetně montáže souboru spojovacího materiálu</t>
  </si>
  <si>
    <t>7231036</t>
  </si>
  <si>
    <t>Plastový bodec pro připevnění hadice k půdě</t>
  </si>
  <si>
    <t>Poznámka k položce:_x000D_
Včetně montáže bodce</t>
  </si>
  <si>
    <t>7231037</t>
  </si>
  <si>
    <t>Vypouštěcí ventil automatický, 3/4" vnitřní závit, červený</t>
  </si>
  <si>
    <t>7231038</t>
  </si>
  <si>
    <t>Probublávač, Nastavitelný průtok 8,0 - 22,5 l/min při tlaku 1,5 to 5 bar, 1/2" vnitřní</t>
  </si>
  <si>
    <t>7231039</t>
  </si>
  <si>
    <t>Drenážní potrubí DN150</t>
  </si>
  <si>
    <t>7231040</t>
  </si>
  <si>
    <t>Rychlopřípojný ventil pro ruční závlahu 3/4“</t>
  </si>
  <si>
    <t>Poznámka k položce:_x000D_
Včetně připojení pomocí mosazné přechodky a montáže</t>
  </si>
  <si>
    <t>7231041</t>
  </si>
  <si>
    <t>Klíč k mosaznému rychlopříponému ventilu 3/4"</t>
  </si>
  <si>
    <t>7231042</t>
  </si>
  <si>
    <t>Otočná koncovka pro  hydrant 3/4" x 3/4" mosaz RN</t>
  </si>
  <si>
    <t>Vystrojení vestavěné niky</t>
  </si>
  <si>
    <t>7231043</t>
  </si>
  <si>
    <t>Filtr 6/4" lamelový, 130 mikron</t>
  </si>
  <si>
    <t>Poznámka k položce:_x000D_
Včetně montáže filtru</t>
  </si>
  <si>
    <t>7231044</t>
  </si>
  <si>
    <t>Kulový uzávěr 1" , vni x  vně</t>
  </si>
  <si>
    <t>Poznámka k položce:_x000D_
Včetně montáže ventilu</t>
  </si>
  <si>
    <t>7231045</t>
  </si>
  <si>
    <t>Sestava pro zazimování</t>
  </si>
  <si>
    <t>Poznámka k položce:_x000D_
Včetně montáže sestavy zazimování</t>
  </si>
  <si>
    <t>7231046</t>
  </si>
  <si>
    <t>Koleno vně x vni 1"</t>
  </si>
  <si>
    <t>7231047</t>
  </si>
  <si>
    <t>Mosazné šroubení 1"</t>
  </si>
  <si>
    <t>7231048</t>
  </si>
  <si>
    <t>Mosazný T-kus 1"</t>
  </si>
  <si>
    <t>Čerpadlo</t>
  </si>
  <si>
    <t>7231049</t>
  </si>
  <si>
    <t>Ponorné čerpadlo s pracovním bodem 50 l/min při 4,5 bar, 1x230 V, 0,75 kW, kabel 20 m</t>
  </si>
  <si>
    <t>7231050</t>
  </si>
  <si>
    <t>Krabice rozbočovací IP67, plastová, šedá</t>
  </si>
  <si>
    <t>7231051</t>
  </si>
  <si>
    <t>Mosazný zpětný ventil 5/4" vni</t>
  </si>
  <si>
    <t>7231052</t>
  </si>
  <si>
    <t>Expanzivní nádoba stojatá s membránou 12 l 10 bar</t>
  </si>
  <si>
    <t>7231053</t>
  </si>
  <si>
    <t>Mosazná pěticestná tvarovka 1"</t>
  </si>
  <si>
    <t>7231054</t>
  </si>
  <si>
    <t>Manometr 0 - 10 bar, zadní vývod 1/4"</t>
  </si>
  <si>
    <t>7231055</t>
  </si>
  <si>
    <t>Frekvenční měnič pro 1F čerpadla 1,1kW s LCD v českém jazyce</t>
  </si>
  <si>
    <t>7231056</t>
  </si>
  <si>
    <t>Silonový popruh 15 m</t>
  </si>
  <si>
    <t>7231057</t>
  </si>
  <si>
    <t>Spojovací materiál pro pipojení čerpadla</t>
  </si>
  <si>
    <t>7231058</t>
  </si>
  <si>
    <t>Montáž ponorného čerpadla</t>
  </si>
  <si>
    <t>D8</t>
  </si>
  <si>
    <t>Šachty</t>
  </si>
  <si>
    <t>7231059</t>
  </si>
  <si>
    <t>Ventilová šachta Jumbo s víkem</t>
  </si>
  <si>
    <t>Poznámka k položce:_x000D_
Montáž ventilové šachty o rozměrech 64x50 cm</t>
  </si>
  <si>
    <t>7231060</t>
  </si>
  <si>
    <t>Ventilová šachta kulatá velká s víkem</t>
  </si>
  <si>
    <t>Poznámka k položce:_x000D_
Montáž ventilové šachty do průměru 32 cm</t>
  </si>
  <si>
    <t>D9</t>
  </si>
  <si>
    <t>Ostatní náklady</t>
  </si>
  <si>
    <t>7231061</t>
  </si>
  <si>
    <t>Tlaková zkouška závlahového potrubí z LDPE nebo HDPE DN do 32</t>
  </si>
  <si>
    <t>7231062</t>
  </si>
  <si>
    <t>Zprovoznění a odzkoušení závlahy přes 500 m2 zavlažované plochy</t>
  </si>
  <si>
    <t>7231063</t>
  </si>
  <si>
    <t>Zazimování závlahy</t>
  </si>
  <si>
    <t>7231064</t>
  </si>
  <si>
    <t>Ostatní instalační a spotřební materiál</t>
  </si>
  <si>
    <t xml:space="preserve">    VRN3 - Zařízení staveniště</t>
  </si>
  <si>
    <t xml:space="preserve">    VRN9 - Ostatní náklady</t>
  </si>
  <si>
    <t>012303.00</t>
  </si>
  <si>
    <t>Geodetické a geometrické práce</t>
  </si>
  <si>
    <t>-1277811897</t>
  </si>
  <si>
    <t>013254.00</t>
  </si>
  <si>
    <t>0132940.1</t>
  </si>
  <si>
    <t>Dílenská a výrobní dokumentace</t>
  </si>
  <si>
    <t>-345636006</t>
  </si>
  <si>
    <t>0132940.2</t>
  </si>
  <si>
    <t>Projektová dokumentace POV</t>
  </si>
  <si>
    <t>-550555691</t>
  </si>
  <si>
    <t>VRN3</t>
  </si>
  <si>
    <t>Zařízení staveniště</t>
  </si>
  <si>
    <t>032503.00</t>
  </si>
  <si>
    <t>Zařízení staveniště - buňky, oplocení, wc, přípojky, provizorní plochy (montáž, pronájem, demontáž, zábory, ostraha, spotřeba energií, instalace měřidel odběru, mycí stanoviště atd..)</t>
  </si>
  <si>
    <t>032503.10</t>
  </si>
  <si>
    <t>Dopravně inženýrské opatření (DIO) vč. legislativního řešení, správních poplatků, záborů</t>
  </si>
  <si>
    <t>-1380336155</t>
  </si>
  <si>
    <t>032503.20</t>
  </si>
  <si>
    <t>Opatření a zařízení staveniště spojená s pracemi v blízkosti vodního toku</t>
  </si>
  <si>
    <t>122901071</t>
  </si>
  <si>
    <t>0328030</t>
  </si>
  <si>
    <t>Ochrana stávajících konstrukcí, vybavení, prvků, stromů před poškozením</t>
  </si>
  <si>
    <t>0342030.1</t>
  </si>
  <si>
    <t>Ochrana kolizních inženýrských sítí</t>
  </si>
  <si>
    <t>1514941772</t>
  </si>
  <si>
    <t>034503000.1</t>
  </si>
  <si>
    <t>Informační billboard na staveništi, maximální velikosti 5500 x 2500 mm, voděodolná plachta vč. kotvení (grafický návrh zajistí investor)</t>
  </si>
  <si>
    <t>-417050365</t>
  </si>
  <si>
    <t>034503000.2</t>
  </si>
  <si>
    <t>Stálá pamětní deska - Nerezová cedule s laserovým gravírováním, rozměr 400x300x2,0 mm, povrch. úprava nerezu: jemný brus, upevnění k podkladu pomocí distančních nerezových válců s plochou hlavou, vč. gravírování, dle grafického návrhu dodaného investorem</t>
  </si>
  <si>
    <t>-1998361361</t>
  </si>
  <si>
    <t>045203.00</t>
  </si>
  <si>
    <t>Kompletační a koordinační činnost hlavního dodavatele stavby vč. elektronického vedení stavebního deníku, konvertace</t>
  </si>
  <si>
    <t>0490020.0</t>
  </si>
  <si>
    <t>Náklady spojené se zajištěním bezpečnosti BOZP pracovníků na stavbě</t>
  </si>
  <si>
    <t>921477607</t>
  </si>
  <si>
    <t>VRN9</t>
  </si>
  <si>
    <t>06000100.1</t>
  </si>
  <si>
    <t>Zvýšené náklady spojené s umístěním stavby a dle případných doplňkových podmínek stanovených investorem</t>
  </si>
  <si>
    <t>09000100.1</t>
  </si>
  <si>
    <t>Klimatické vlivy (např. vliv mrazu, opatření proti chladu, dešti, sněhu, větru apod.)</t>
  </si>
  <si>
    <t>1189371595</t>
  </si>
  <si>
    <t>094002010.1</t>
  </si>
  <si>
    <t>Vzorkování výrobků, materiálů, povrchových úprav (dle parametrů stanovených investorem)</t>
  </si>
  <si>
    <t>-1345182170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</si>
</sst>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i/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4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/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9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3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4" fillId="4" borderId="0" xfId="0" applyFont="1" applyFill="1" applyAlignment="1">
      <alignment horizontal="center" vertical="center"/>
    </xf>
    <xf numFmtId="0" fontId="25" fillId="0" borderId="16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Alignment="1">
      <alignment vertical="center"/>
    </xf>
    <xf numFmtId="166" fontId="22" fillId="0" borderId="0" xfId="0" applyNumberFormat="1" applyFont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1" fillId="0" borderId="14" xfId="0" applyNumberFormat="1" applyFont="1" applyBorder="1" applyAlignment="1">
      <alignment vertical="center"/>
    </xf>
    <xf numFmtId="4" fontId="31" fillId="0" borderId="0" xfId="0" applyNumberFormat="1" applyFont="1" applyAlignment="1">
      <alignment vertical="center"/>
    </xf>
    <xf numFmtId="166" fontId="31" fillId="0" borderId="0" xfId="0" applyNumberFormat="1" applyFont="1" applyAlignment="1">
      <alignment vertical="center"/>
    </xf>
    <xf numFmtId="4" fontId="31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1" fillId="0" borderId="19" xfId="0" applyNumberFormat="1" applyFont="1" applyBorder="1" applyAlignment="1">
      <alignment vertical="center"/>
    </xf>
    <xf numFmtId="4" fontId="31" fillId="0" borderId="20" xfId="0" applyNumberFormat="1" applyFont="1" applyBorder="1" applyAlignment="1">
      <alignment vertical="center"/>
    </xf>
    <xf numFmtId="166" fontId="31" fillId="0" borderId="20" xfId="0" applyNumberFormat="1" applyFont="1" applyBorder="1" applyAlignment="1">
      <alignment vertical="center"/>
    </xf>
    <xf numFmtId="4" fontId="31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4" fillId="4" borderId="0" xfId="0" applyFont="1" applyFill="1" applyAlignment="1">
      <alignment horizontal="left" vertical="center"/>
    </xf>
    <xf numFmtId="0" fontId="24" fillId="4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4" fillId="4" borderId="16" xfId="0" applyFont="1" applyFill="1" applyBorder="1" applyAlignment="1">
      <alignment horizontal="center" vertical="center" wrapText="1"/>
    </xf>
    <xf numFmtId="0" fontId="24" fillId="4" borderId="17" xfId="0" applyFont="1" applyFill="1" applyBorder="1" applyAlignment="1">
      <alignment horizontal="center" vertical="center" wrapText="1"/>
    </xf>
    <xf numFmtId="0" fontId="24" fillId="4" borderId="18" xfId="0" applyFont="1" applyFill="1" applyBorder="1" applyAlignment="1">
      <alignment horizontal="center" vertical="center" wrapText="1"/>
    </xf>
    <xf numFmtId="4" fontId="26" fillId="0" borderId="0" xfId="0" applyNumberFormat="1" applyFont="1"/>
    <xf numFmtId="166" fontId="34" fillId="0" borderId="12" xfId="0" applyNumberFormat="1" applyFont="1" applyBorder="1"/>
    <xf numFmtId="166" fontId="34" fillId="0" borderId="13" xfId="0" applyNumberFormat="1" applyFont="1" applyBorder="1"/>
    <xf numFmtId="4" fontId="35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4" fillId="0" borderId="22" xfId="0" applyFont="1" applyBorder="1" applyAlignment="1">
      <alignment horizontal="center" vertical="center"/>
    </xf>
    <xf numFmtId="49" fontId="24" fillId="0" borderId="22" xfId="0" applyNumberFormat="1" applyFont="1" applyBorder="1" applyAlignment="1">
      <alignment horizontal="left" vertical="center" wrapText="1"/>
    </xf>
    <xf numFmtId="0" fontId="24" fillId="0" borderId="22" xfId="0" applyFont="1" applyBorder="1" applyAlignment="1">
      <alignment horizontal="left" vertical="center" wrapText="1"/>
    </xf>
    <xf numFmtId="0" fontId="24" fillId="0" borderId="22" xfId="0" applyFont="1" applyBorder="1" applyAlignment="1">
      <alignment horizontal="center" vertical="center" wrapText="1"/>
    </xf>
    <xf numFmtId="167" fontId="24" fillId="0" borderId="22" xfId="0" applyNumberFormat="1" applyFont="1" applyBorder="1" applyAlignment="1">
      <alignment vertical="center"/>
    </xf>
    <xf numFmtId="4" fontId="24" fillId="2" borderId="22" xfId="0" applyNumberFormat="1" applyFont="1" applyFill="1" applyBorder="1" applyAlignment="1" applyProtection="1">
      <alignment vertical="center"/>
      <protection locked="0"/>
    </xf>
    <xf numFmtId="4" fontId="24" fillId="0" borderId="22" xfId="0" applyNumberFormat="1" applyFont="1" applyBorder="1" applyAlignment="1">
      <alignment vertical="center"/>
    </xf>
    <xf numFmtId="0" fontId="25" fillId="2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Alignment="1">
      <alignment horizontal="center" vertical="center"/>
    </xf>
    <xf numFmtId="166" fontId="25" fillId="0" borderId="0" xfId="0" applyNumberFormat="1" applyFont="1" applyAlignment="1">
      <alignment vertical="center"/>
    </xf>
    <xf numFmtId="166" fontId="25" fillId="0" borderId="15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7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38" fillId="0" borderId="22" xfId="0" applyFont="1" applyBorder="1" applyAlignment="1">
      <alignment horizontal="center" vertical="center"/>
    </xf>
    <xf numFmtId="49" fontId="38" fillId="0" borderId="22" xfId="0" applyNumberFormat="1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center" vertical="center" wrapText="1"/>
    </xf>
    <xf numFmtId="167" fontId="38" fillId="0" borderId="22" xfId="0" applyNumberFormat="1" applyFont="1" applyBorder="1" applyAlignment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25" fillId="2" borderId="19" xfId="0" applyFont="1" applyFill="1" applyBorder="1" applyAlignment="1" applyProtection="1">
      <alignment horizontal="left" vertical="center"/>
      <protection locked="0"/>
    </xf>
    <xf numFmtId="0" fontId="25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166" fontId="25" fillId="0" borderId="21" xfId="0" applyNumberFormat="1" applyFon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1" xfId="0" applyBorder="1" applyAlignment="1">
      <alignment vertical="center"/>
    </xf>
    <xf numFmtId="0" fontId="13" fillId="0" borderId="3" xfId="0" applyFont="1" applyBorder="1"/>
    <xf numFmtId="0" fontId="13" fillId="0" borderId="0" xfId="0" applyFont="1" applyAlignment="1">
      <alignment horizontal="left"/>
    </xf>
    <xf numFmtId="0" fontId="13" fillId="0" borderId="0" xfId="0" applyFont="1" applyProtection="1">
      <protection locked="0"/>
    </xf>
    <xf numFmtId="4" fontId="13" fillId="0" borderId="0" xfId="0" applyNumberFormat="1" applyFont="1"/>
    <xf numFmtId="0" fontId="13" fillId="0" borderId="14" xfId="0" applyFont="1" applyBorder="1"/>
    <xf numFmtId="166" fontId="13" fillId="0" borderId="0" xfId="0" applyNumberFormat="1" applyFont="1"/>
    <xf numFmtId="166" fontId="13" fillId="0" borderId="15" xfId="0" applyNumberFormat="1" applyFont="1" applyBorder="1"/>
    <xf numFmtId="0" fontId="13" fillId="0" borderId="0" xfId="0" applyFont="1" applyAlignment="1">
      <alignment horizontal="center"/>
    </xf>
    <xf numFmtId="4" fontId="13" fillId="0" borderId="0" xfId="0" applyNumberFormat="1" applyFont="1" applyAlignment="1">
      <alignment vertical="center"/>
    </xf>
    <xf numFmtId="0" fontId="24" fillId="4" borderId="6" xfId="0" applyFont="1" applyFill="1" applyBorder="1" applyAlignment="1">
      <alignment horizontal="center" vertical="center"/>
    </xf>
    <xf numFmtId="0" fontId="24" fillId="4" borderId="7" xfId="0" applyFont="1" applyFill="1" applyBorder="1" applyAlignment="1">
      <alignment horizontal="left" vertical="center"/>
    </xf>
    <xf numFmtId="0" fontId="29" fillId="0" borderId="0" xfId="0" applyFont="1" applyAlignment="1">
      <alignment horizontal="left" vertical="center" wrapText="1"/>
    </xf>
    <xf numFmtId="0" fontId="24" fillId="4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9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4" fontId="30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0" fontId="24" fillId="4" borderId="7" xfId="0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4" fillId="4" borderId="8" xfId="0" applyFont="1" applyFill="1" applyBorder="1" applyAlignment="1">
      <alignment horizontal="left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14"/>
  <sheetViews>
    <sheetView showGridLines="0" tabSelected="1" view="pageBreakPreview" zoomScaleNormal="100" zoomScaleSheetLayoutView="100" workbookViewId="0">
      <selection activeCell="A10" sqref="A10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" customHeight="1">
      <c r="AR2" s="214"/>
      <c r="AS2" s="214"/>
      <c r="AT2" s="214"/>
      <c r="AU2" s="214"/>
      <c r="AV2" s="214"/>
      <c r="AW2" s="214"/>
      <c r="AX2" s="214"/>
      <c r="AY2" s="214"/>
      <c r="AZ2" s="214"/>
      <c r="BA2" s="214"/>
      <c r="BB2" s="214"/>
      <c r="BC2" s="214"/>
      <c r="BD2" s="214"/>
      <c r="BE2" s="214"/>
      <c r="BS2" s="18" t="s">
        <v>6</v>
      </c>
      <c r="BT2" s="18" t="s">
        <v>7</v>
      </c>
    </row>
    <row r="3" spans="1:74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ht="24.9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ht="12" customHeight="1">
      <c r="B5" s="21"/>
      <c r="D5" s="25" t="s">
        <v>13</v>
      </c>
      <c r="K5" s="213" t="s">
        <v>14</v>
      </c>
      <c r="L5" s="214"/>
      <c r="M5" s="214"/>
      <c r="N5" s="214"/>
      <c r="O5" s="214"/>
      <c r="P5" s="214"/>
      <c r="Q5" s="214"/>
      <c r="R5" s="214"/>
      <c r="S5" s="214"/>
      <c r="T5" s="214"/>
      <c r="U5" s="214"/>
      <c r="V5" s="214"/>
      <c r="W5" s="214"/>
      <c r="X5" s="214"/>
      <c r="Y5" s="214"/>
      <c r="Z5" s="214"/>
      <c r="AA5" s="214"/>
      <c r="AB5" s="214"/>
      <c r="AC5" s="214"/>
      <c r="AD5" s="214"/>
      <c r="AE5" s="214"/>
      <c r="AF5" s="214"/>
      <c r="AG5" s="214"/>
      <c r="AH5" s="214"/>
      <c r="AI5" s="214"/>
      <c r="AJ5" s="214"/>
      <c r="AK5" s="214"/>
      <c r="AL5" s="214"/>
      <c r="AM5" s="214"/>
      <c r="AN5" s="214"/>
      <c r="AO5" s="214"/>
      <c r="AR5" s="21"/>
      <c r="BE5" s="210" t="s">
        <v>15</v>
      </c>
      <c r="BS5" s="18" t="s">
        <v>6</v>
      </c>
    </row>
    <row r="6" spans="1:74" ht="13.8" customHeight="1">
      <c r="B6" s="21"/>
      <c r="D6" s="27" t="s">
        <v>16</v>
      </c>
      <c r="K6" s="215" t="s">
        <v>17</v>
      </c>
      <c r="L6" s="214"/>
      <c r="M6" s="214"/>
      <c r="N6" s="214"/>
      <c r="O6" s="214"/>
      <c r="P6" s="214"/>
      <c r="Q6" s="214"/>
      <c r="R6" s="214"/>
      <c r="S6" s="214"/>
      <c r="T6" s="214"/>
      <c r="U6" s="214"/>
      <c r="V6" s="214"/>
      <c r="W6" s="214"/>
      <c r="X6" s="214"/>
      <c r="Y6" s="214"/>
      <c r="Z6" s="214"/>
      <c r="AA6" s="214"/>
      <c r="AB6" s="214"/>
      <c r="AC6" s="214"/>
      <c r="AD6" s="214"/>
      <c r="AE6" s="214"/>
      <c r="AF6" s="214"/>
      <c r="AG6" s="214"/>
      <c r="AH6" s="214"/>
      <c r="AI6" s="214"/>
      <c r="AJ6" s="214"/>
      <c r="AK6" s="214"/>
      <c r="AL6" s="214"/>
      <c r="AM6" s="214"/>
      <c r="AN6" s="214"/>
      <c r="AO6" s="214"/>
      <c r="AR6" s="21"/>
      <c r="BE6" s="211"/>
      <c r="BS6" s="18" t="s">
        <v>18</v>
      </c>
    </row>
    <row r="7" spans="1:74" ht="12" customHeight="1">
      <c r="B7" s="21"/>
      <c r="D7" s="28" t="s">
        <v>19</v>
      </c>
      <c r="K7" s="26" t="s">
        <v>1</v>
      </c>
      <c r="AK7" s="28" t="s">
        <v>20</v>
      </c>
      <c r="AN7" s="26" t="s">
        <v>1</v>
      </c>
      <c r="AR7" s="21"/>
      <c r="BE7" s="211"/>
      <c r="BS7" s="18" t="s">
        <v>21</v>
      </c>
    </row>
    <row r="8" spans="1:74" ht="12" customHeight="1">
      <c r="B8" s="21"/>
      <c r="D8" s="28" t="s">
        <v>22</v>
      </c>
      <c r="K8" s="26" t="s">
        <v>23</v>
      </c>
      <c r="AK8" s="28" t="s">
        <v>24</v>
      </c>
      <c r="AN8" s="29" t="s">
        <v>25</v>
      </c>
      <c r="AR8" s="21"/>
      <c r="BE8" s="211"/>
      <c r="BS8" s="18" t="s">
        <v>26</v>
      </c>
    </row>
    <row r="9" spans="1:74" ht="14.4" hidden="1" customHeight="1">
      <c r="B9" s="21"/>
      <c r="AR9" s="21"/>
      <c r="BE9" s="211"/>
      <c r="BS9" s="18" t="s">
        <v>27</v>
      </c>
    </row>
    <row r="10" spans="1:74" ht="12" customHeight="1">
      <c r="B10" s="21"/>
      <c r="D10" s="28" t="s">
        <v>28</v>
      </c>
      <c r="AK10" s="28" t="s">
        <v>29</v>
      </c>
      <c r="AN10" s="26" t="s">
        <v>1</v>
      </c>
      <c r="AR10" s="21"/>
      <c r="BE10" s="211"/>
      <c r="BS10" s="18" t="s">
        <v>18</v>
      </c>
    </row>
    <row r="11" spans="1:74" ht="18.45" customHeight="1">
      <c r="B11" s="21"/>
      <c r="E11" s="26" t="s">
        <v>30</v>
      </c>
      <c r="AK11" s="28" t="s">
        <v>31</v>
      </c>
      <c r="AN11" s="26" t="s">
        <v>1</v>
      </c>
      <c r="AR11" s="21"/>
      <c r="BE11" s="211"/>
      <c r="BS11" s="18" t="s">
        <v>18</v>
      </c>
    </row>
    <row r="12" spans="1:74" ht="6.9" hidden="1" customHeight="1">
      <c r="B12" s="21"/>
      <c r="AR12" s="21"/>
      <c r="BE12" s="211"/>
      <c r="BS12" s="18" t="s">
        <v>18</v>
      </c>
    </row>
    <row r="13" spans="1:74" ht="12" customHeight="1">
      <c r="B13" s="21"/>
      <c r="D13" s="28" t="s">
        <v>32</v>
      </c>
      <c r="AK13" s="28" t="s">
        <v>29</v>
      </c>
      <c r="AN13" s="30" t="s">
        <v>33</v>
      </c>
      <c r="AR13" s="21"/>
      <c r="BE13" s="211"/>
      <c r="BS13" s="18" t="s">
        <v>18</v>
      </c>
    </row>
    <row r="14" spans="1:74" ht="13.2">
      <c r="B14" s="21"/>
      <c r="E14" s="216" t="s">
        <v>33</v>
      </c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17"/>
      <c r="Y14" s="217"/>
      <c r="Z14" s="217"/>
      <c r="AA14" s="217"/>
      <c r="AB14" s="217"/>
      <c r="AC14" s="217"/>
      <c r="AD14" s="217"/>
      <c r="AE14" s="217"/>
      <c r="AF14" s="217"/>
      <c r="AG14" s="217"/>
      <c r="AH14" s="217"/>
      <c r="AI14" s="217"/>
      <c r="AJ14" s="217"/>
      <c r="AK14" s="28" t="s">
        <v>31</v>
      </c>
      <c r="AN14" s="30" t="s">
        <v>33</v>
      </c>
      <c r="AR14" s="21"/>
      <c r="BE14" s="211"/>
      <c r="BS14" s="18" t="s">
        <v>18</v>
      </c>
    </row>
    <row r="15" spans="1:74" ht="6.9" hidden="1" customHeight="1">
      <c r="B15" s="21"/>
      <c r="AR15" s="21"/>
      <c r="BE15" s="211"/>
      <c r="BS15" s="18" t="s">
        <v>4</v>
      </c>
    </row>
    <row r="16" spans="1:74" ht="12" customHeight="1">
      <c r="B16" s="21"/>
      <c r="D16" s="28" t="s">
        <v>34</v>
      </c>
      <c r="AK16" s="28" t="s">
        <v>29</v>
      </c>
      <c r="AN16" s="26" t="s">
        <v>1</v>
      </c>
      <c r="AR16" s="21"/>
      <c r="BE16" s="211"/>
      <c r="BS16" s="18" t="s">
        <v>4</v>
      </c>
    </row>
    <row r="17" spans="2:71" ht="18.45" customHeight="1">
      <c r="B17" s="21"/>
      <c r="E17" s="26" t="s">
        <v>35</v>
      </c>
      <c r="AK17" s="28" t="s">
        <v>31</v>
      </c>
      <c r="AN17" s="26" t="s">
        <v>1</v>
      </c>
      <c r="AR17" s="21"/>
      <c r="BE17" s="211"/>
      <c r="BS17" s="18" t="s">
        <v>36</v>
      </c>
    </row>
    <row r="18" spans="2:71" ht="6.6" hidden="1" customHeight="1">
      <c r="B18" s="21"/>
      <c r="AR18" s="21"/>
      <c r="BE18" s="211"/>
      <c r="BS18" s="18" t="s">
        <v>6</v>
      </c>
    </row>
    <row r="19" spans="2:71" ht="12" customHeight="1">
      <c r="B19" s="21"/>
      <c r="D19" s="28" t="s">
        <v>37</v>
      </c>
      <c r="AK19" s="28" t="s">
        <v>29</v>
      </c>
      <c r="AN19" s="26" t="s">
        <v>1</v>
      </c>
      <c r="AR19" s="21"/>
      <c r="BE19" s="211"/>
      <c r="BS19" s="18" t="s">
        <v>6</v>
      </c>
    </row>
    <row r="20" spans="2:71" ht="18.45" customHeight="1">
      <c r="B20" s="21"/>
      <c r="E20" s="26" t="s">
        <v>38</v>
      </c>
      <c r="AK20" s="28" t="s">
        <v>31</v>
      </c>
      <c r="AN20" s="26" t="s">
        <v>1</v>
      </c>
      <c r="AR20" s="21"/>
      <c r="BE20" s="211"/>
      <c r="BS20" s="18" t="s">
        <v>36</v>
      </c>
    </row>
    <row r="21" spans="2:71" ht="6.9" hidden="1" customHeight="1">
      <c r="B21" s="21"/>
      <c r="AR21" s="21"/>
      <c r="BE21" s="211"/>
    </row>
    <row r="22" spans="2:71" ht="12" customHeight="1">
      <c r="B22" s="21"/>
      <c r="D22" s="28" t="s">
        <v>39</v>
      </c>
      <c r="AR22" s="21"/>
      <c r="BE22" s="211"/>
    </row>
    <row r="23" spans="2:71" ht="227.4" customHeight="1">
      <c r="B23" s="21"/>
      <c r="E23" s="218" t="s">
        <v>40</v>
      </c>
      <c r="F23" s="218"/>
      <c r="G23" s="218"/>
      <c r="H23" s="218"/>
      <c r="I23" s="218"/>
      <c r="J23" s="218"/>
      <c r="K23" s="218"/>
      <c r="L23" s="218"/>
      <c r="M23" s="218"/>
      <c r="N23" s="218"/>
      <c r="O23" s="218"/>
      <c r="P23" s="218"/>
      <c r="Q23" s="218"/>
      <c r="R23" s="218"/>
      <c r="S23" s="218"/>
      <c r="T23" s="218"/>
      <c r="U23" s="218"/>
      <c r="V23" s="218"/>
      <c r="W23" s="218"/>
      <c r="X23" s="218"/>
      <c r="Y23" s="218"/>
      <c r="Z23" s="218"/>
      <c r="AA23" s="218"/>
      <c r="AB23" s="218"/>
      <c r="AC23" s="218"/>
      <c r="AD23" s="218"/>
      <c r="AE23" s="218"/>
      <c r="AF23" s="218"/>
      <c r="AG23" s="218"/>
      <c r="AH23" s="218"/>
      <c r="AI23" s="218"/>
      <c r="AJ23" s="218"/>
      <c r="AK23" s="218"/>
      <c r="AL23" s="218"/>
      <c r="AM23" s="218"/>
      <c r="AN23" s="218"/>
      <c r="AR23" s="21"/>
      <c r="BE23" s="211"/>
    </row>
    <row r="24" spans="2:71" ht="6.9" customHeight="1">
      <c r="B24" s="21"/>
      <c r="AR24" s="21"/>
      <c r="BE24" s="211"/>
    </row>
    <row r="25" spans="2:71" ht="6.9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11"/>
    </row>
    <row r="26" spans="2:71" s="1" customFormat="1" ht="25.95" customHeight="1">
      <c r="B26" s="33"/>
      <c r="D26" s="34" t="s">
        <v>41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19">
        <f>ROUND(AG94,2)</f>
        <v>0</v>
      </c>
      <c r="AL26" s="220"/>
      <c r="AM26" s="220"/>
      <c r="AN26" s="220"/>
      <c r="AO26" s="220"/>
      <c r="AR26" s="33"/>
      <c r="BE26" s="211"/>
    </row>
    <row r="27" spans="2:71" s="1" customFormat="1" ht="6.9" customHeight="1">
      <c r="B27" s="33"/>
      <c r="AR27" s="33"/>
      <c r="BE27" s="211"/>
    </row>
    <row r="28" spans="2:71" s="1" customFormat="1" ht="13.2">
      <c r="B28" s="33"/>
      <c r="L28" s="221" t="s">
        <v>42</v>
      </c>
      <c r="M28" s="221"/>
      <c r="N28" s="221"/>
      <c r="O28" s="221"/>
      <c r="P28" s="221"/>
      <c r="W28" s="221" t="s">
        <v>43</v>
      </c>
      <c r="X28" s="221"/>
      <c r="Y28" s="221"/>
      <c r="Z28" s="221"/>
      <c r="AA28" s="221"/>
      <c r="AB28" s="221"/>
      <c r="AC28" s="221"/>
      <c r="AD28" s="221"/>
      <c r="AE28" s="221"/>
      <c r="AK28" s="221" t="s">
        <v>44</v>
      </c>
      <c r="AL28" s="221"/>
      <c r="AM28" s="221"/>
      <c r="AN28" s="221"/>
      <c r="AO28" s="221"/>
      <c r="AR28" s="33"/>
      <c r="BE28" s="211"/>
    </row>
    <row r="29" spans="2:71" s="2" customFormat="1" ht="14.4" customHeight="1">
      <c r="B29" s="37"/>
      <c r="D29" s="28" t="s">
        <v>45</v>
      </c>
      <c r="F29" s="28" t="s">
        <v>46</v>
      </c>
      <c r="L29" s="224">
        <v>0.21</v>
      </c>
      <c r="M29" s="223"/>
      <c r="N29" s="223"/>
      <c r="O29" s="223"/>
      <c r="P29" s="223"/>
      <c r="W29" s="222">
        <f>ROUND(AZ94, 2)</f>
        <v>0</v>
      </c>
      <c r="X29" s="223"/>
      <c r="Y29" s="223"/>
      <c r="Z29" s="223"/>
      <c r="AA29" s="223"/>
      <c r="AB29" s="223"/>
      <c r="AC29" s="223"/>
      <c r="AD29" s="223"/>
      <c r="AE29" s="223"/>
      <c r="AK29" s="222">
        <f>ROUND(AV94, 2)</f>
        <v>0</v>
      </c>
      <c r="AL29" s="223"/>
      <c r="AM29" s="223"/>
      <c r="AN29" s="223"/>
      <c r="AO29" s="223"/>
      <c r="AR29" s="37"/>
      <c r="BE29" s="212"/>
    </row>
    <row r="30" spans="2:71" s="2" customFormat="1" ht="14.4" customHeight="1">
      <c r="B30" s="37"/>
      <c r="F30" s="28" t="s">
        <v>47</v>
      </c>
      <c r="L30" s="224">
        <v>0.12</v>
      </c>
      <c r="M30" s="223"/>
      <c r="N30" s="223"/>
      <c r="O30" s="223"/>
      <c r="P30" s="223"/>
      <c r="W30" s="222">
        <f>ROUND(BA94, 2)</f>
        <v>0</v>
      </c>
      <c r="X30" s="223"/>
      <c r="Y30" s="223"/>
      <c r="Z30" s="223"/>
      <c r="AA30" s="223"/>
      <c r="AB30" s="223"/>
      <c r="AC30" s="223"/>
      <c r="AD30" s="223"/>
      <c r="AE30" s="223"/>
      <c r="AK30" s="222">
        <f>ROUND(AW94, 2)</f>
        <v>0</v>
      </c>
      <c r="AL30" s="223"/>
      <c r="AM30" s="223"/>
      <c r="AN30" s="223"/>
      <c r="AO30" s="223"/>
      <c r="AR30" s="37"/>
      <c r="BE30" s="212"/>
    </row>
    <row r="31" spans="2:71" s="2" customFormat="1" ht="14.4" hidden="1" customHeight="1">
      <c r="B31" s="37"/>
      <c r="F31" s="28" t="s">
        <v>48</v>
      </c>
      <c r="L31" s="224">
        <v>0.21</v>
      </c>
      <c r="M31" s="223"/>
      <c r="N31" s="223"/>
      <c r="O31" s="223"/>
      <c r="P31" s="223"/>
      <c r="W31" s="222">
        <f>ROUND(BB94, 2)</f>
        <v>0</v>
      </c>
      <c r="X31" s="223"/>
      <c r="Y31" s="223"/>
      <c r="Z31" s="223"/>
      <c r="AA31" s="223"/>
      <c r="AB31" s="223"/>
      <c r="AC31" s="223"/>
      <c r="AD31" s="223"/>
      <c r="AE31" s="223"/>
      <c r="AK31" s="222">
        <v>0</v>
      </c>
      <c r="AL31" s="223"/>
      <c r="AM31" s="223"/>
      <c r="AN31" s="223"/>
      <c r="AO31" s="223"/>
      <c r="AR31" s="37"/>
      <c r="BE31" s="212"/>
    </row>
    <row r="32" spans="2:71" s="2" customFormat="1" ht="14.4" hidden="1" customHeight="1">
      <c r="B32" s="37"/>
      <c r="F32" s="28" t="s">
        <v>49</v>
      </c>
      <c r="L32" s="224">
        <v>0.12</v>
      </c>
      <c r="M32" s="223"/>
      <c r="N32" s="223"/>
      <c r="O32" s="223"/>
      <c r="P32" s="223"/>
      <c r="W32" s="222">
        <f>ROUND(BC94, 2)</f>
        <v>0</v>
      </c>
      <c r="X32" s="223"/>
      <c r="Y32" s="223"/>
      <c r="Z32" s="223"/>
      <c r="AA32" s="223"/>
      <c r="AB32" s="223"/>
      <c r="AC32" s="223"/>
      <c r="AD32" s="223"/>
      <c r="AE32" s="223"/>
      <c r="AK32" s="222">
        <v>0</v>
      </c>
      <c r="AL32" s="223"/>
      <c r="AM32" s="223"/>
      <c r="AN32" s="223"/>
      <c r="AO32" s="223"/>
      <c r="AR32" s="37"/>
      <c r="BE32" s="212"/>
    </row>
    <row r="33" spans="2:57" s="2" customFormat="1" ht="14.4" hidden="1" customHeight="1">
      <c r="B33" s="37"/>
      <c r="F33" s="28" t="s">
        <v>50</v>
      </c>
      <c r="L33" s="224">
        <v>0</v>
      </c>
      <c r="M33" s="223"/>
      <c r="N33" s="223"/>
      <c r="O33" s="223"/>
      <c r="P33" s="223"/>
      <c r="W33" s="222">
        <f>ROUND(BD94, 2)</f>
        <v>0</v>
      </c>
      <c r="X33" s="223"/>
      <c r="Y33" s="223"/>
      <c r="Z33" s="223"/>
      <c r="AA33" s="223"/>
      <c r="AB33" s="223"/>
      <c r="AC33" s="223"/>
      <c r="AD33" s="223"/>
      <c r="AE33" s="223"/>
      <c r="AK33" s="222">
        <v>0</v>
      </c>
      <c r="AL33" s="223"/>
      <c r="AM33" s="223"/>
      <c r="AN33" s="223"/>
      <c r="AO33" s="223"/>
      <c r="AR33" s="37"/>
      <c r="BE33" s="212"/>
    </row>
    <row r="34" spans="2:57" s="1" customFormat="1" ht="6.9" customHeight="1">
      <c r="B34" s="33"/>
      <c r="AR34" s="33"/>
      <c r="BE34" s="211"/>
    </row>
    <row r="35" spans="2:57" s="1" customFormat="1" ht="25.95" customHeight="1">
      <c r="B35" s="33"/>
      <c r="C35" s="38"/>
      <c r="D35" s="39" t="s">
        <v>51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52</v>
      </c>
      <c r="U35" s="40"/>
      <c r="V35" s="40"/>
      <c r="W35" s="40"/>
      <c r="X35" s="228" t="s">
        <v>53</v>
      </c>
      <c r="Y35" s="226"/>
      <c r="Z35" s="226"/>
      <c r="AA35" s="226"/>
      <c r="AB35" s="226"/>
      <c r="AC35" s="40"/>
      <c r="AD35" s="40"/>
      <c r="AE35" s="40"/>
      <c r="AF35" s="40"/>
      <c r="AG35" s="40"/>
      <c r="AH35" s="40"/>
      <c r="AI35" s="40"/>
      <c r="AJ35" s="40"/>
      <c r="AK35" s="225">
        <f>SUM(AK26:AK33)</f>
        <v>0</v>
      </c>
      <c r="AL35" s="226"/>
      <c r="AM35" s="226"/>
      <c r="AN35" s="226"/>
      <c r="AO35" s="227"/>
      <c r="AP35" s="38"/>
      <c r="AQ35" s="38"/>
      <c r="AR35" s="33"/>
    </row>
    <row r="36" spans="2:57" s="1" customFormat="1" ht="6.9" customHeight="1">
      <c r="B36" s="33"/>
      <c r="AR36" s="33"/>
    </row>
    <row r="37" spans="2:57" s="1" customFormat="1" ht="14.4" customHeight="1">
      <c r="B37" s="33"/>
      <c r="AR37" s="33"/>
    </row>
    <row r="38" spans="2:57" ht="14.4" customHeight="1">
      <c r="B38" s="21"/>
      <c r="AR38" s="21"/>
    </row>
    <row r="39" spans="2:57" ht="14.4" customHeight="1">
      <c r="B39" s="21"/>
      <c r="AR39" s="21"/>
    </row>
    <row r="40" spans="2:57" ht="14.4" customHeight="1">
      <c r="B40" s="21"/>
      <c r="AR40" s="21"/>
    </row>
    <row r="41" spans="2:57" ht="14.4" customHeight="1">
      <c r="B41" s="21"/>
      <c r="AR41" s="21"/>
    </row>
    <row r="42" spans="2:57" ht="14.4" customHeight="1">
      <c r="B42" s="21"/>
      <c r="AR42" s="21"/>
    </row>
    <row r="43" spans="2:57" ht="14.4" customHeight="1">
      <c r="B43" s="21"/>
      <c r="AR43" s="21"/>
    </row>
    <row r="44" spans="2:57" ht="14.4" customHeight="1">
      <c r="B44" s="21"/>
      <c r="AR44" s="21"/>
    </row>
    <row r="45" spans="2:57" ht="14.4" customHeight="1">
      <c r="B45" s="21"/>
      <c r="AR45" s="21"/>
    </row>
    <row r="46" spans="2:57" ht="14.4" customHeight="1">
      <c r="B46" s="21"/>
      <c r="AR46" s="21"/>
    </row>
    <row r="47" spans="2:57" ht="14.4" customHeight="1">
      <c r="B47" s="21"/>
      <c r="AR47" s="21"/>
    </row>
    <row r="48" spans="2:57" ht="14.4" customHeight="1">
      <c r="B48" s="21"/>
      <c r="AR48" s="21"/>
    </row>
    <row r="49" spans="2:44" s="1" customFormat="1" ht="14.4" customHeight="1">
      <c r="B49" s="33"/>
      <c r="D49" s="42" t="s">
        <v>54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55</v>
      </c>
      <c r="AI49" s="43"/>
      <c r="AJ49" s="43"/>
      <c r="AK49" s="43"/>
      <c r="AL49" s="43"/>
      <c r="AM49" s="43"/>
      <c r="AN49" s="43"/>
      <c r="AO49" s="43"/>
      <c r="AR49" s="33"/>
    </row>
    <row r="50" spans="2:44" ht="10.199999999999999">
      <c r="B50" s="21"/>
      <c r="AR50" s="21"/>
    </row>
    <row r="51" spans="2:44" ht="10.199999999999999">
      <c r="B51" s="21"/>
      <c r="AR51" s="21"/>
    </row>
    <row r="52" spans="2:44" ht="10.199999999999999">
      <c r="B52" s="21"/>
      <c r="AR52" s="21"/>
    </row>
    <row r="53" spans="2:44" ht="10.199999999999999">
      <c r="B53" s="21"/>
      <c r="AR53" s="21"/>
    </row>
    <row r="54" spans="2:44" ht="10.199999999999999">
      <c r="B54" s="21"/>
      <c r="AR54" s="21"/>
    </row>
    <row r="55" spans="2:44" ht="10.199999999999999">
      <c r="B55" s="21"/>
      <c r="AR55" s="21"/>
    </row>
    <row r="56" spans="2:44" ht="10.199999999999999">
      <c r="B56" s="21"/>
      <c r="AR56" s="21"/>
    </row>
    <row r="57" spans="2:44" ht="10.199999999999999">
      <c r="B57" s="21"/>
      <c r="AR57" s="21"/>
    </row>
    <row r="58" spans="2:44" ht="10.199999999999999">
      <c r="B58" s="21"/>
      <c r="AR58" s="21"/>
    </row>
    <row r="59" spans="2:44" ht="10.199999999999999">
      <c r="B59" s="21"/>
      <c r="AR59" s="21"/>
    </row>
    <row r="60" spans="2:44" s="1" customFormat="1" ht="13.2">
      <c r="B60" s="33"/>
      <c r="D60" s="44" t="s">
        <v>56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4" t="s">
        <v>57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4" t="s">
        <v>56</v>
      </c>
      <c r="AI60" s="35"/>
      <c r="AJ60" s="35"/>
      <c r="AK60" s="35"/>
      <c r="AL60" s="35"/>
      <c r="AM60" s="44" t="s">
        <v>57</v>
      </c>
      <c r="AN60" s="35"/>
      <c r="AO60" s="35"/>
      <c r="AR60" s="33"/>
    </row>
    <row r="61" spans="2:44" ht="10.199999999999999">
      <c r="B61" s="21"/>
      <c r="AR61" s="21"/>
    </row>
    <row r="62" spans="2:44" ht="10.199999999999999">
      <c r="B62" s="21"/>
      <c r="AR62" s="21"/>
    </row>
    <row r="63" spans="2:44" ht="10.199999999999999">
      <c r="B63" s="21"/>
      <c r="AR63" s="21"/>
    </row>
    <row r="64" spans="2:44" s="1" customFormat="1" ht="13.2">
      <c r="B64" s="33"/>
      <c r="D64" s="42" t="s">
        <v>58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2" t="s">
        <v>59</v>
      </c>
      <c r="AI64" s="43"/>
      <c r="AJ64" s="43"/>
      <c r="AK64" s="43"/>
      <c r="AL64" s="43"/>
      <c r="AM64" s="43"/>
      <c r="AN64" s="43"/>
      <c r="AO64" s="43"/>
      <c r="AR64" s="33"/>
    </row>
    <row r="65" spans="2:44" ht="10.199999999999999">
      <c r="B65" s="21"/>
      <c r="AR65" s="21"/>
    </row>
    <row r="66" spans="2:44" ht="10.199999999999999">
      <c r="B66" s="21"/>
      <c r="AR66" s="21"/>
    </row>
    <row r="67" spans="2:44" ht="10.199999999999999">
      <c r="B67" s="21"/>
      <c r="AR67" s="21"/>
    </row>
    <row r="68" spans="2:44" ht="10.199999999999999">
      <c r="B68" s="21"/>
      <c r="AR68" s="21"/>
    </row>
    <row r="69" spans="2:44" ht="10.199999999999999">
      <c r="B69" s="21"/>
      <c r="AR69" s="21"/>
    </row>
    <row r="70" spans="2:44" ht="10.199999999999999">
      <c r="B70" s="21"/>
      <c r="AR70" s="21"/>
    </row>
    <row r="71" spans="2:44" ht="10.199999999999999">
      <c r="B71" s="21"/>
      <c r="AR71" s="21"/>
    </row>
    <row r="72" spans="2:44" ht="10.199999999999999">
      <c r="B72" s="21"/>
      <c r="AR72" s="21"/>
    </row>
    <row r="73" spans="2:44" ht="10.199999999999999">
      <c r="B73" s="21"/>
      <c r="AR73" s="21"/>
    </row>
    <row r="74" spans="2:44" ht="10.199999999999999">
      <c r="B74" s="21"/>
      <c r="AR74" s="21"/>
    </row>
    <row r="75" spans="2:44" s="1" customFormat="1" ht="13.2">
      <c r="B75" s="33"/>
      <c r="D75" s="44" t="s">
        <v>56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4" t="s">
        <v>57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4" t="s">
        <v>56</v>
      </c>
      <c r="AI75" s="35"/>
      <c r="AJ75" s="35"/>
      <c r="AK75" s="35"/>
      <c r="AL75" s="35"/>
      <c r="AM75" s="44" t="s">
        <v>57</v>
      </c>
      <c r="AN75" s="35"/>
      <c r="AO75" s="35"/>
      <c r="AR75" s="33"/>
    </row>
    <row r="76" spans="2:44" s="1" customFormat="1" ht="10.199999999999999">
      <c r="B76" s="33"/>
      <c r="AR76" s="33"/>
    </row>
    <row r="77" spans="2:44" s="1" customFormat="1" ht="6.9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3"/>
    </row>
    <row r="81" spans="1:91" s="1" customFormat="1" ht="6.9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3"/>
    </row>
    <row r="82" spans="1:91" s="1" customFormat="1" ht="24.9" customHeight="1">
      <c r="B82" s="33"/>
      <c r="C82" s="22" t="s">
        <v>60</v>
      </c>
      <c r="AR82" s="33"/>
    </row>
    <row r="83" spans="1:91" s="1" customFormat="1" ht="6.9" customHeight="1">
      <c r="B83" s="33"/>
      <c r="AR83" s="33"/>
    </row>
    <row r="84" spans="1:91" s="3" customFormat="1" ht="12" customHeight="1">
      <c r="B84" s="49"/>
      <c r="C84" s="28" t="s">
        <v>13</v>
      </c>
      <c r="L84" s="3" t="str">
        <f>K5</f>
        <v>5083_251015_J_R03</v>
      </c>
      <c r="AR84" s="49"/>
    </row>
    <row r="85" spans="1:91" s="4" customFormat="1" ht="24.6" customHeight="1">
      <c r="B85" s="50"/>
      <c r="C85" s="51" t="s">
        <v>16</v>
      </c>
      <c r="L85" s="207" t="str">
        <f>K6</f>
        <v>Liberecká náplavka - Revize 03</v>
      </c>
      <c r="M85" s="208"/>
      <c r="N85" s="208"/>
      <c r="O85" s="208"/>
      <c r="P85" s="208"/>
      <c r="Q85" s="208"/>
      <c r="R85" s="208"/>
      <c r="S85" s="208"/>
      <c r="T85" s="208"/>
      <c r="U85" s="208"/>
      <c r="V85" s="208"/>
      <c r="W85" s="208"/>
      <c r="X85" s="208"/>
      <c r="Y85" s="208"/>
      <c r="Z85" s="208"/>
      <c r="AA85" s="208"/>
      <c r="AB85" s="208"/>
      <c r="AC85" s="208"/>
      <c r="AD85" s="208"/>
      <c r="AE85" s="208"/>
      <c r="AF85" s="208"/>
      <c r="AG85" s="208"/>
      <c r="AH85" s="208"/>
      <c r="AI85" s="208"/>
      <c r="AJ85" s="208"/>
      <c r="AK85" s="208"/>
      <c r="AL85" s="208"/>
      <c r="AM85" s="208"/>
      <c r="AN85" s="208"/>
      <c r="AO85" s="208"/>
      <c r="AR85" s="50"/>
    </row>
    <row r="86" spans="1:91" s="1" customFormat="1" ht="6.9" customHeight="1">
      <c r="B86" s="33"/>
      <c r="AR86" s="33"/>
    </row>
    <row r="87" spans="1:91" s="1" customFormat="1" ht="12" customHeight="1">
      <c r="B87" s="33"/>
      <c r="C87" s="28" t="s">
        <v>22</v>
      </c>
      <c r="L87" s="52" t="str">
        <f>IF(K8="","",K8)</f>
        <v>Liberec</v>
      </c>
      <c r="AI87" s="28" t="s">
        <v>24</v>
      </c>
      <c r="AM87" s="232" t="str">
        <f>IF(AN8= "","",AN8)</f>
        <v>15. 10. 2025</v>
      </c>
      <c r="AN87" s="232"/>
      <c r="AR87" s="33"/>
    </row>
    <row r="88" spans="1:91" s="1" customFormat="1" ht="6.9" customHeight="1">
      <c r="B88" s="33"/>
      <c r="AR88" s="33"/>
    </row>
    <row r="89" spans="1:91" s="1" customFormat="1" ht="15.15" customHeight="1">
      <c r="B89" s="33"/>
      <c r="C89" s="28" t="s">
        <v>28</v>
      </c>
      <c r="L89" s="3" t="str">
        <f>IF(E11= "","",E11)</f>
        <v xml:space="preserve">Statutární město Liberec </v>
      </c>
      <c r="AI89" s="28" t="s">
        <v>34</v>
      </c>
      <c r="AM89" s="233" t="str">
        <f>IF(E17="","",E17)</f>
        <v>re: architekti studio s.r.o.</v>
      </c>
      <c r="AN89" s="234"/>
      <c r="AO89" s="234"/>
      <c r="AP89" s="234"/>
      <c r="AR89" s="33"/>
      <c r="AS89" s="236" t="s">
        <v>61</v>
      </c>
      <c r="AT89" s="237"/>
      <c r="AU89" s="54"/>
      <c r="AV89" s="54"/>
      <c r="AW89" s="54"/>
      <c r="AX89" s="54"/>
      <c r="AY89" s="54"/>
      <c r="AZ89" s="54"/>
      <c r="BA89" s="54"/>
      <c r="BB89" s="54"/>
      <c r="BC89" s="54"/>
      <c r="BD89" s="55"/>
    </row>
    <row r="90" spans="1:91" s="1" customFormat="1" ht="15.15" customHeight="1">
      <c r="B90" s="33"/>
      <c r="C90" s="28" t="s">
        <v>32</v>
      </c>
      <c r="L90" s="3" t="str">
        <f>IF(E14= "Vyplň údaj","",E14)</f>
        <v/>
      </c>
      <c r="AI90" s="28" t="s">
        <v>37</v>
      </c>
      <c r="AM90" s="233" t="str">
        <f>IF(E20="","",E20)</f>
        <v>PROPOS Liberec s.r.o.</v>
      </c>
      <c r="AN90" s="234"/>
      <c r="AO90" s="234"/>
      <c r="AP90" s="234"/>
      <c r="AR90" s="33"/>
      <c r="AS90" s="238"/>
      <c r="AT90" s="239"/>
      <c r="BD90" s="57"/>
    </row>
    <row r="91" spans="1:91" s="1" customFormat="1" ht="2.4" customHeight="1">
      <c r="B91" s="33"/>
      <c r="AR91" s="33"/>
      <c r="AS91" s="238"/>
      <c r="AT91" s="239"/>
      <c r="BD91" s="57"/>
    </row>
    <row r="92" spans="1:91" s="1" customFormat="1" ht="29.25" customHeight="1">
      <c r="B92" s="33"/>
      <c r="C92" s="203" t="s">
        <v>62</v>
      </c>
      <c r="D92" s="204"/>
      <c r="E92" s="204"/>
      <c r="F92" s="204"/>
      <c r="G92" s="204"/>
      <c r="H92" s="58"/>
      <c r="I92" s="206" t="s">
        <v>63</v>
      </c>
      <c r="J92" s="204"/>
      <c r="K92" s="204"/>
      <c r="L92" s="204"/>
      <c r="M92" s="204"/>
      <c r="N92" s="204"/>
      <c r="O92" s="204"/>
      <c r="P92" s="204"/>
      <c r="Q92" s="204"/>
      <c r="R92" s="204"/>
      <c r="S92" s="204"/>
      <c r="T92" s="204"/>
      <c r="U92" s="204"/>
      <c r="V92" s="204"/>
      <c r="W92" s="204"/>
      <c r="X92" s="204"/>
      <c r="Y92" s="204"/>
      <c r="Z92" s="204"/>
      <c r="AA92" s="204"/>
      <c r="AB92" s="204"/>
      <c r="AC92" s="204"/>
      <c r="AD92" s="204"/>
      <c r="AE92" s="204"/>
      <c r="AF92" s="204"/>
      <c r="AG92" s="231" t="s">
        <v>64</v>
      </c>
      <c r="AH92" s="204"/>
      <c r="AI92" s="204"/>
      <c r="AJ92" s="204"/>
      <c r="AK92" s="204"/>
      <c r="AL92" s="204"/>
      <c r="AM92" s="204"/>
      <c r="AN92" s="206" t="s">
        <v>65</v>
      </c>
      <c r="AO92" s="204"/>
      <c r="AP92" s="235"/>
      <c r="AQ92" s="59" t="s">
        <v>66</v>
      </c>
      <c r="AR92" s="33"/>
      <c r="AS92" s="60" t="s">
        <v>67</v>
      </c>
      <c r="AT92" s="61" t="s">
        <v>68</v>
      </c>
      <c r="AU92" s="61" t="s">
        <v>69</v>
      </c>
      <c r="AV92" s="61" t="s">
        <v>70</v>
      </c>
      <c r="AW92" s="61" t="s">
        <v>71</v>
      </c>
      <c r="AX92" s="61" t="s">
        <v>72</v>
      </c>
      <c r="AY92" s="61" t="s">
        <v>73</v>
      </c>
      <c r="AZ92" s="61" t="s">
        <v>74</v>
      </c>
      <c r="BA92" s="61" t="s">
        <v>75</v>
      </c>
      <c r="BB92" s="61" t="s">
        <v>76</v>
      </c>
      <c r="BC92" s="61" t="s">
        <v>77</v>
      </c>
      <c r="BD92" s="62" t="s">
        <v>78</v>
      </c>
    </row>
    <row r="93" spans="1:91" s="1" customFormat="1" ht="4.2" customHeight="1">
      <c r="B93" s="33"/>
      <c r="AR93" s="33"/>
      <c r="AS93" s="63"/>
      <c r="AT93" s="54"/>
      <c r="AU93" s="54"/>
      <c r="AV93" s="54"/>
      <c r="AW93" s="54"/>
      <c r="AX93" s="54"/>
      <c r="AY93" s="54"/>
      <c r="AZ93" s="54"/>
      <c r="BA93" s="54"/>
      <c r="BB93" s="54"/>
      <c r="BC93" s="54"/>
      <c r="BD93" s="55"/>
    </row>
    <row r="94" spans="1:91" s="5" customFormat="1" ht="32.4" customHeight="1">
      <c r="B94" s="64"/>
      <c r="C94" s="65" t="s">
        <v>79</v>
      </c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209">
        <f>ROUND(SUM(AG95:AG112),2)</f>
        <v>0</v>
      </c>
      <c r="AH94" s="209"/>
      <c r="AI94" s="209"/>
      <c r="AJ94" s="209"/>
      <c r="AK94" s="209"/>
      <c r="AL94" s="209"/>
      <c r="AM94" s="209"/>
      <c r="AN94" s="240">
        <f t="shared" ref="AN94:AN112" si="0">SUM(AG94,AT94)</f>
        <v>0</v>
      </c>
      <c r="AO94" s="240"/>
      <c r="AP94" s="240"/>
      <c r="AQ94" s="68" t="s">
        <v>1</v>
      </c>
      <c r="AR94" s="64"/>
      <c r="AS94" s="69">
        <f>ROUND(SUM(AS95:AS112),2)</f>
        <v>0</v>
      </c>
      <c r="AT94" s="70">
        <f t="shared" ref="AT94:AT112" si="1">ROUND(SUM(AV94:AW94),2)</f>
        <v>0</v>
      </c>
      <c r="AU94" s="71">
        <f>ROUND(SUM(AU95:AU112),5)</f>
        <v>0</v>
      </c>
      <c r="AV94" s="70">
        <f>ROUND(AZ94*L29,2)</f>
        <v>0</v>
      </c>
      <c r="AW94" s="70">
        <f>ROUND(BA94*L30,2)</f>
        <v>0</v>
      </c>
      <c r="AX94" s="70">
        <f>ROUND(BB94*L29,2)</f>
        <v>0</v>
      </c>
      <c r="AY94" s="70">
        <f>ROUND(BC94*L30,2)</f>
        <v>0</v>
      </c>
      <c r="AZ94" s="70">
        <f>ROUND(SUM(AZ95:AZ112),2)</f>
        <v>0</v>
      </c>
      <c r="BA94" s="70">
        <f>ROUND(SUM(BA95:BA112),2)</f>
        <v>0</v>
      </c>
      <c r="BB94" s="70">
        <f>ROUND(SUM(BB95:BB112),2)</f>
        <v>0</v>
      </c>
      <c r="BC94" s="70">
        <f>ROUND(SUM(BC95:BC112),2)</f>
        <v>0</v>
      </c>
      <c r="BD94" s="72">
        <f>ROUND(SUM(BD95:BD112),2)</f>
        <v>0</v>
      </c>
      <c r="BS94" s="73" t="s">
        <v>80</v>
      </c>
      <c r="BT94" s="73" t="s">
        <v>81</v>
      </c>
      <c r="BU94" s="74" t="s">
        <v>82</v>
      </c>
      <c r="BV94" s="73" t="s">
        <v>83</v>
      </c>
      <c r="BW94" s="73" t="s">
        <v>5</v>
      </c>
      <c r="BX94" s="73" t="s">
        <v>84</v>
      </c>
      <c r="CL94" s="73" t="s">
        <v>1</v>
      </c>
    </row>
    <row r="95" spans="1:91" s="6" customFormat="1" ht="24.75" customHeight="1">
      <c r="A95" s="75" t="s">
        <v>85</v>
      </c>
      <c r="B95" s="76"/>
      <c r="C95" s="77"/>
      <c r="D95" s="205" t="s">
        <v>86</v>
      </c>
      <c r="E95" s="205"/>
      <c r="F95" s="205"/>
      <c r="G95" s="205"/>
      <c r="H95" s="205"/>
      <c r="I95" s="78"/>
      <c r="J95" s="205" t="s">
        <v>87</v>
      </c>
      <c r="K95" s="205"/>
      <c r="L95" s="205"/>
      <c r="M95" s="205"/>
      <c r="N95" s="205"/>
      <c r="O95" s="205"/>
      <c r="P95" s="205"/>
      <c r="Q95" s="205"/>
      <c r="R95" s="205"/>
      <c r="S95" s="205"/>
      <c r="T95" s="205"/>
      <c r="U95" s="205"/>
      <c r="V95" s="205"/>
      <c r="W95" s="205"/>
      <c r="X95" s="205"/>
      <c r="Y95" s="205"/>
      <c r="Z95" s="205"/>
      <c r="AA95" s="205"/>
      <c r="AB95" s="205"/>
      <c r="AC95" s="205"/>
      <c r="AD95" s="205"/>
      <c r="AE95" s="205"/>
      <c r="AF95" s="205"/>
      <c r="AG95" s="229">
        <f>'SO 101 - Komunikace a zpe...'!J30</f>
        <v>0</v>
      </c>
      <c r="AH95" s="230"/>
      <c r="AI95" s="230"/>
      <c r="AJ95" s="230"/>
      <c r="AK95" s="230"/>
      <c r="AL95" s="230"/>
      <c r="AM95" s="230"/>
      <c r="AN95" s="229">
        <f t="shared" si="0"/>
        <v>0</v>
      </c>
      <c r="AO95" s="230"/>
      <c r="AP95" s="230"/>
      <c r="AQ95" s="79" t="s">
        <v>88</v>
      </c>
      <c r="AR95" s="76"/>
      <c r="AS95" s="80">
        <v>0</v>
      </c>
      <c r="AT95" s="81">
        <f t="shared" si="1"/>
        <v>0</v>
      </c>
      <c r="AU95" s="82">
        <f>'SO 101 - Komunikace a zpe...'!P132</f>
        <v>0</v>
      </c>
      <c r="AV95" s="81">
        <f>'SO 101 - Komunikace a zpe...'!J33</f>
        <v>0</v>
      </c>
      <c r="AW95" s="81">
        <f>'SO 101 - Komunikace a zpe...'!J34</f>
        <v>0</v>
      </c>
      <c r="AX95" s="81">
        <f>'SO 101 - Komunikace a zpe...'!J35</f>
        <v>0</v>
      </c>
      <c r="AY95" s="81">
        <f>'SO 101 - Komunikace a zpe...'!J36</f>
        <v>0</v>
      </c>
      <c r="AZ95" s="81">
        <f>'SO 101 - Komunikace a zpe...'!F33</f>
        <v>0</v>
      </c>
      <c r="BA95" s="81">
        <f>'SO 101 - Komunikace a zpe...'!F34</f>
        <v>0</v>
      </c>
      <c r="BB95" s="81">
        <f>'SO 101 - Komunikace a zpe...'!F35</f>
        <v>0</v>
      </c>
      <c r="BC95" s="81">
        <f>'SO 101 - Komunikace a zpe...'!F36</f>
        <v>0</v>
      </c>
      <c r="BD95" s="83">
        <f>'SO 101 - Komunikace a zpe...'!F37</f>
        <v>0</v>
      </c>
      <c r="BT95" s="84" t="s">
        <v>21</v>
      </c>
      <c r="BV95" s="84" t="s">
        <v>83</v>
      </c>
      <c r="BW95" s="84" t="s">
        <v>89</v>
      </c>
      <c r="BX95" s="84" t="s">
        <v>5</v>
      </c>
      <c r="CL95" s="84" t="s">
        <v>90</v>
      </c>
      <c r="CM95" s="84" t="s">
        <v>91</v>
      </c>
    </row>
    <row r="96" spans="1:91" s="6" customFormat="1" ht="24.75" customHeight="1">
      <c r="A96" s="75" t="s">
        <v>85</v>
      </c>
      <c r="B96" s="76"/>
      <c r="C96" s="77"/>
      <c r="D96" s="205" t="s">
        <v>92</v>
      </c>
      <c r="E96" s="205"/>
      <c r="F96" s="205"/>
      <c r="G96" s="205"/>
      <c r="H96" s="205"/>
      <c r="I96" s="78"/>
      <c r="J96" s="205" t="s">
        <v>93</v>
      </c>
      <c r="K96" s="205"/>
      <c r="L96" s="205"/>
      <c r="M96" s="205"/>
      <c r="N96" s="205"/>
      <c r="O96" s="205"/>
      <c r="P96" s="205"/>
      <c r="Q96" s="205"/>
      <c r="R96" s="205"/>
      <c r="S96" s="205"/>
      <c r="T96" s="205"/>
      <c r="U96" s="205"/>
      <c r="V96" s="205"/>
      <c r="W96" s="205"/>
      <c r="X96" s="205"/>
      <c r="Y96" s="205"/>
      <c r="Z96" s="205"/>
      <c r="AA96" s="205"/>
      <c r="AB96" s="205"/>
      <c r="AC96" s="205"/>
      <c r="AD96" s="205"/>
      <c r="AE96" s="205"/>
      <c r="AF96" s="205"/>
      <c r="AG96" s="229">
        <f>'SO 101s - Sanace zemní pl...'!J30</f>
        <v>0</v>
      </c>
      <c r="AH96" s="230"/>
      <c r="AI96" s="230"/>
      <c r="AJ96" s="230"/>
      <c r="AK96" s="230"/>
      <c r="AL96" s="230"/>
      <c r="AM96" s="230"/>
      <c r="AN96" s="229">
        <f t="shared" si="0"/>
        <v>0</v>
      </c>
      <c r="AO96" s="230"/>
      <c r="AP96" s="230"/>
      <c r="AQ96" s="79" t="s">
        <v>88</v>
      </c>
      <c r="AR96" s="76"/>
      <c r="AS96" s="80">
        <v>0</v>
      </c>
      <c r="AT96" s="81">
        <f t="shared" si="1"/>
        <v>0</v>
      </c>
      <c r="AU96" s="82">
        <f>'SO 101s - Sanace zemní pl...'!P121</f>
        <v>0</v>
      </c>
      <c r="AV96" s="81">
        <f>'SO 101s - Sanace zemní pl...'!J33</f>
        <v>0</v>
      </c>
      <c r="AW96" s="81">
        <f>'SO 101s - Sanace zemní pl...'!J34</f>
        <v>0</v>
      </c>
      <c r="AX96" s="81">
        <f>'SO 101s - Sanace zemní pl...'!J35</f>
        <v>0</v>
      </c>
      <c r="AY96" s="81">
        <f>'SO 101s - Sanace zemní pl...'!J36</f>
        <v>0</v>
      </c>
      <c r="AZ96" s="81">
        <f>'SO 101s - Sanace zemní pl...'!F33</f>
        <v>0</v>
      </c>
      <c r="BA96" s="81">
        <f>'SO 101s - Sanace zemní pl...'!F34</f>
        <v>0</v>
      </c>
      <c r="BB96" s="81">
        <f>'SO 101s - Sanace zemní pl...'!F35</f>
        <v>0</v>
      </c>
      <c r="BC96" s="81">
        <f>'SO 101s - Sanace zemní pl...'!F36</f>
        <v>0</v>
      </c>
      <c r="BD96" s="83">
        <f>'SO 101s - Sanace zemní pl...'!F37</f>
        <v>0</v>
      </c>
      <c r="BT96" s="84" t="s">
        <v>21</v>
      </c>
      <c r="BV96" s="84" t="s">
        <v>83</v>
      </c>
      <c r="BW96" s="84" t="s">
        <v>94</v>
      </c>
      <c r="BX96" s="84" t="s">
        <v>5</v>
      </c>
      <c r="CL96" s="84" t="s">
        <v>90</v>
      </c>
      <c r="CM96" s="84" t="s">
        <v>91</v>
      </c>
    </row>
    <row r="97" spans="1:91" s="6" customFormat="1" ht="24.75" customHeight="1">
      <c r="A97" s="75" t="s">
        <v>85</v>
      </c>
      <c r="B97" s="76"/>
      <c r="C97" s="77"/>
      <c r="D97" s="205" t="s">
        <v>95</v>
      </c>
      <c r="E97" s="205"/>
      <c r="F97" s="205"/>
      <c r="G97" s="205"/>
      <c r="H97" s="205"/>
      <c r="I97" s="78"/>
      <c r="J97" s="205" t="s">
        <v>96</v>
      </c>
      <c r="K97" s="205"/>
      <c r="L97" s="205"/>
      <c r="M97" s="205"/>
      <c r="N97" s="205"/>
      <c r="O97" s="205"/>
      <c r="P97" s="205"/>
      <c r="Q97" s="205"/>
      <c r="R97" s="205"/>
      <c r="S97" s="205"/>
      <c r="T97" s="205"/>
      <c r="U97" s="205"/>
      <c r="V97" s="205"/>
      <c r="W97" s="205"/>
      <c r="X97" s="205"/>
      <c r="Y97" s="205"/>
      <c r="Z97" s="205"/>
      <c r="AA97" s="205"/>
      <c r="AB97" s="205"/>
      <c r="AC97" s="205"/>
      <c r="AD97" s="205"/>
      <c r="AE97" s="205"/>
      <c r="AF97" s="205"/>
      <c r="AG97" s="229">
        <f>'SO 102 - Komunikace a zpe...'!J30</f>
        <v>0</v>
      </c>
      <c r="AH97" s="230"/>
      <c r="AI97" s="230"/>
      <c r="AJ97" s="230"/>
      <c r="AK97" s="230"/>
      <c r="AL97" s="230"/>
      <c r="AM97" s="230"/>
      <c r="AN97" s="229">
        <f t="shared" si="0"/>
        <v>0</v>
      </c>
      <c r="AO97" s="230"/>
      <c r="AP97" s="230"/>
      <c r="AQ97" s="79" t="s">
        <v>88</v>
      </c>
      <c r="AR97" s="76"/>
      <c r="AS97" s="80">
        <v>0</v>
      </c>
      <c r="AT97" s="81">
        <f t="shared" si="1"/>
        <v>0</v>
      </c>
      <c r="AU97" s="82">
        <f>'SO 102 - Komunikace a zpe...'!P133</f>
        <v>0</v>
      </c>
      <c r="AV97" s="81">
        <f>'SO 102 - Komunikace a zpe...'!J33</f>
        <v>0</v>
      </c>
      <c r="AW97" s="81">
        <f>'SO 102 - Komunikace a zpe...'!J34</f>
        <v>0</v>
      </c>
      <c r="AX97" s="81">
        <f>'SO 102 - Komunikace a zpe...'!J35</f>
        <v>0</v>
      </c>
      <c r="AY97" s="81">
        <f>'SO 102 - Komunikace a zpe...'!J36</f>
        <v>0</v>
      </c>
      <c r="AZ97" s="81">
        <f>'SO 102 - Komunikace a zpe...'!F33</f>
        <v>0</v>
      </c>
      <c r="BA97" s="81">
        <f>'SO 102 - Komunikace a zpe...'!F34</f>
        <v>0</v>
      </c>
      <c r="BB97" s="81">
        <f>'SO 102 - Komunikace a zpe...'!F35</f>
        <v>0</v>
      </c>
      <c r="BC97" s="81">
        <f>'SO 102 - Komunikace a zpe...'!F36</f>
        <v>0</v>
      </c>
      <c r="BD97" s="83">
        <f>'SO 102 - Komunikace a zpe...'!F37</f>
        <v>0</v>
      </c>
      <c r="BT97" s="84" t="s">
        <v>21</v>
      </c>
      <c r="BV97" s="84" t="s">
        <v>83</v>
      </c>
      <c r="BW97" s="84" t="s">
        <v>97</v>
      </c>
      <c r="BX97" s="84" t="s">
        <v>5</v>
      </c>
      <c r="CL97" s="84" t="s">
        <v>90</v>
      </c>
      <c r="CM97" s="84" t="s">
        <v>91</v>
      </c>
    </row>
    <row r="98" spans="1:91" s="6" customFormat="1" ht="24.75" customHeight="1">
      <c r="A98" s="75" t="s">
        <v>85</v>
      </c>
      <c r="B98" s="76"/>
      <c r="C98" s="77"/>
      <c r="D98" s="205" t="s">
        <v>98</v>
      </c>
      <c r="E98" s="205"/>
      <c r="F98" s="205"/>
      <c r="G98" s="205"/>
      <c r="H98" s="205"/>
      <c r="I98" s="78"/>
      <c r="J98" s="205" t="s">
        <v>93</v>
      </c>
      <c r="K98" s="205"/>
      <c r="L98" s="205"/>
      <c r="M98" s="205"/>
      <c r="N98" s="205"/>
      <c r="O98" s="205"/>
      <c r="P98" s="205"/>
      <c r="Q98" s="205"/>
      <c r="R98" s="205"/>
      <c r="S98" s="205"/>
      <c r="T98" s="205"/>
      <c r="U98" s="205"/>
      <c r="V98" s="205"/>
      <c r="W98" s="205"/>
      <c r="X98" s="205"/>
      <c r="Y98" s="205"/>
      <c r="Z98" s="205"/>
      <c r="AA98" s="205"/>
      <c r="AB98" s="205"/>
      <c r="AC98" s="205"/>
      <c r="AD98" s="205"/>
      <c r="AE98" s="205"/>
      <c r="AF98" s="205"/>
      <c r="AG98" s="229">
        <f>'SO 102s - Sanace zemní pl...'!J30</f>
        <v>0</v>
      </c>
      <c r="AH98" s="230"/>
      <c r="AI98" s="230"/>
      <c r="AJ98" s="230"/>
      <c r="AK98" s="230"/>
      <c r="AL98" s="230"/>
      <c r="AM98" s="230"/>
      <c r="AN98" s="229">
        <f t="shared" si="0"/>
        <v>0</v>
      </c>
      <c r="AO98" s="230"/>
      <c r="AP98" s="230"/>
      <c r="AQ98" s="79" t="s">
        <v>88</v>
      </c>
      <c r="AR98" s="76"/>
      <c r="AS98" s="80">
        <v>0</v>
      </c>
      <c r="AT98" s="81">
        <f t="shared" si="1"/>
        <v>0</v>
      </c>
      <c r="AU98" s="82">
        <f>'SO 102s - Sanace zemní pl...'!P121</f>
        <v>0</v>
      </c>
      <c r="AV98" s="81">
        <f>'SO 102s - Sanace zemní pl...'!J33</f>
        <v>0</v>
      </c>
      <c r="AW98" s="81">
        <f>'SO 102s - Sanace zemní pl...'!J34</f>
        <v>0</v>
      </c>
      <c r="AX98" s="81">
        <f>'SO 102s - Sanace zemní pl...'!J35</f>
        <v>0</v>
      </c>
      <c r="AY98" s="81">
        <f>'SO 102s - Sanace zemní pl...'!J36</f>
        <v>0</v>
      </c>
      <c r="AZ98" s="81">
        <f>'SO 102s - Sanace zemní pl...'!F33</f>
        <v>0</v>
      </c>
      <c r="BA98" s="81">
        <f>'SO 102s - Sanace zemní pl...'!F34</f>
        <v>0</v>
      </c>
      <c r="BB98" s="81">
        <f>'SO 102s - Sanace zemní pl...'!F35</f>
        <v>0</v>
      </c>
      <c r="BC98" s="81">
        <f>'SO 102s - Sanace zemní pl...'!F36</f>
        <v>0</v>
      </c>
      <c r="BD98" s="83">
        <f>'SO 102s - Sanace zemní pl...'!F37</f>
        <v>0</v>
      </c>
      <c r="BT98" s="84" t="s">
        <v>21</v>
      </c>
      <c r="BV98" s="84" t="s">
        <v>83</v>
      </c>
      <c r="BW98" s="84" t="s">
        <v>99</v>
      </c>
      <c r="BX98" s="84" t="s">
        <v>5</v>
      </c>
      <c r="CL98" s="84" t="s">
        <v>90</v>
      </c>
      <c r="CM98" s="84" t="s">
        <v>91</v>
      </c>
    </row>
    <row r="99" spans="1:91" s="6" customFormat="1" ht="16.5" customHeight="1">
      <c r="A99" s="75" t="s">
        <v>85</v>
      </c>
      <c r="B99" s="76"/>
      <c r="C99" s="77"/>
      <c r="D99" s="205" t="s">
        <v>100</v>
      </c>
      <c r="E99" s="205"/>
      <c r="F99" s="205"/>
      <c r="G99" s="205"/>
      <c r="H99" s="205"/>
      <c r="I99" s="78"/>
      <c r="J99" s="205" t="s">
        <v>101</v>
      </c>
      <c r="K99" s="205"/>
      <c r="L99" s="205"/>
      <c r="M99" s="205"/>
      <c r="N99" s="205"/>
      <c r="O99" s="205"/>
      <c r="P99" s="205"/>
      <c r="Q99" s="205"/>
      <c r="R99" s="205"/>
      <c r="S99" s="205"/>
      <c r="T99" s="205"/>
      <c r="U99" s="205"/>
      <c r="V99" s="205"/>
      <c r="W99" s="205"/>
      <c r="X99" s="205"/>
      <c r="Y99" s="205"/>
      <c r="Z99" s="205"/>
      <c r="AA99" s="205"/>
      <c r="AB99" s="205"/>
      <c r="AC99" s="205"/>
      <c r="AD99" s="205"/>
      <c r="AE99" s="205"/>
      <c r="AF99" s="205"/>
      <c r="AG99" s="229">
        <f>'SO 201 - Lávka'!J30</f>
        <v>0</v>
      </c>
      <c r="AH99" s="230"/>
      <c r="AI99" s="230"/>
      <c r="AJ99" s="230"/>
      <c r="AK99" s="230"/>
      <c r="AL99" s="230"/>
      <c r="AM99" s="230"/>
      <c r="AN99" s="229">
        <f t="shared" si="0"/>
        <v>0</v>
      </c>
      <c r="AO99" s="230"/>
      <c r="AP99" s="230"/>
      <c r="AQ99" s="79" t="s">
        <v>102</v>
      </c>
      <c r="AR99" s="76"/>
      <c r="AS99" s="80">
        <v>0</v>
      </c>
      <c r="AT99" s="81">
        <f t="shared" si="1"/>
        <v>0</v>
      </c>
      <c r="AU99" s="82">
        <f>'SO 201 - Lávka'!P124</f>
        <v>0</v>
      </c>
      <c r="AV99" s="81">
        <f>'SO 201 - Lávka'!J33</f>
        <v>0</v>
      </c>
      <c r="AW99" s="81">
        <f>'SO 201 - Lávka'!J34</f>
        <v>0</v>
      </c>
      <c r="AX99" s="81">
        <f>'SO 201 - Lávka'!J35</f>
        <v>0</v>
      </c>
      <c r="AY99" s="81">
        <f>'SO 201 - Lávka'!J36</f>
        <v>0</v>
      </c>
      <c r="AZ99" s="81">
        <f>'SO 201 - Lávka'!F33</f>
        <v>0</v>
      </c>
      <c r="BA99" s="81">
        <f>'SO 201 - Lávka'!F34</f>
        <v>0</v>
      </c>
      <c r="BB99" s="81">
        <f>'SO 201 - Lávka'!F35</f>
        <v>0</v>
      </c>
      <c r="BC99" s="81">
        <f>'SO 201 - Lávka'!F36</f>
        <v>0</v>
      </c>
      <c r="BD99" s="83">
        <f>'SO 201 - Lávka'!F37</f>
        <v>0</v>
      </c>
      <c r="BT99" s="84" t="s">
        <v>21</v>
      </c>
      <c r="BV99" s="84" t="s">
        <v>83</v>
      </c>
      <c r="BW99" s="84" t="s">
        <v>103</v>
      </c>
      <c r="BX99" s="84" t="s">
        <v>5</v>
      </c>
      <c r="CL99" s="84" t="s">
        <v>1</v>
      </c>
      <c r="CM99" s="84" t="s">
        <v>91</v>
      </c>
    </row>
    <row r="100" spans="1:91" s="6" customFormat="1" ht="16.5" customHeight="1">
      <c r="A100" s="75" t="s">
        <v>85</v>
      </c>
      <c r="B100" s="76"/>
      <c r="C100" s="77"/>
      <c r="D100" s="205" t="s">
        <v>104</v>
      </c>
      <c r="E100" s="205"/>
      <c r="F100" s="205"/>
      <c r="G100" s="205"/>
      <c r="H100" s="205"/>
      <c r="I100" s="78"/>
      <c r="J100" s="205" t="s">
        <v>105</v>
      </c>
      <c r="K100" s="205"/>
      <c r="L100" s="205"/>
      <c r="M100" s="205"/>
      <c r="N100" s="205"/>
      <c r="O100" s="205"/>
      <c r="P100" s="205"/>
      <c r="Q100" s="205"/>
      <c r="R100" s="205"/>
      <c r="S100" s="205"/>
      <c r="T100" s="205"/>
      <c r="U100" s="205"/>
      <c r="V100" s="205"/>
      <c r="W100" s="205"/>
      <c r="X100" s="205"/>
      <c r="Y100" s="205"/>
      <c r="Z100" s="205"/>
      <c r="AA100" s="205"/>
      <c r="AB100" s="205"/>
      <c r="AC100" s="205"/>
      <c r="AD100" s="205"/>
      <c r="AE100" s="205"/>
      <c r="AF100" s="205"/>
      <c r="AG100" s="229">
        <f>'SO 202 - Úprava pravobřež...'!J30</f>
        <v>0</v>
      </c>
      <c r="AH100" s="230"/>
      <c r="AI100" s="230"/>
      <c r="AJ100" s="230"/>
      <c r="AK100" s="230"/>
      <c r="AL100" s="230"/>
      <c r="AM100" s="230"/>
      <c r="AN100" s="229">
        <f t="shared" si="0"/>
        <v>0</v>
      </c>
      <c r="AO100" s="230"/>
      <c r="AP100" s="230"/>
      <c r="AQ100" s="79" t="s">
        <v>102</v>
      </c>
      <c r="AR100" s="76"/>
      <c r="AS100" s="80">
        <v>0</v>
      </c>
      <c r="AT100" s="81">
        <f t="shared" si="1"/>
        <v>0</v>
      </c>
      <c r="AU100" s="82">
        <f>'SO 202 - Úprava pravobřež...'!P122</f>
        <v>0</v>
      </c>
      <c r="AV100" s="81">
        <f>'SO 202 - Úprava pravobřež...'!J33</f>
        <v>0</v>
      </c>
      <c r="AW100" s="81">
        <f>'SO 202 - Úprava pravobřež...'!J34</f>
        <v>0</v>
      </c>
      <c r="AX100" s="81">
        <f>'SO 202 - Úprava pravobřež...'!J35</f>
        <v>0</v>
      </c>
      <c r="AY100" s="81">
        <f>'SO 202 - Úprava pravobřež...'!J36</f>
        <v>0</v>
      </c>
      <c r="AZ100" s="81">
        <f>'SO 202 - Úprava pravobřež...'!F33</f>
        <v>0</v>
      </c>
      <c r="BA100" s="81">
        <f>'SO 202 - Úprava pravobřež...'!F34</f>
        <v>0</v>
      </c>
      <c r="BB100" s="81">
        <f>'SO 202 - Úprava pravobřež...'!F35</f>
        <v>0</v>
      </c>
      <c r="BC100" s="81">
        <f>'SO 202 - Úprava pravobřež...'!F36</f>
        <v>0</v>
      </c>
      <c r="BD100" s="83">
        <f>'SO 202 - Úprava pravobřež...'!F37</f>
        <v>0</v>
      </c>
      <c r="BT100" s="84" t="s">
        <v>21</v>
      </c>
      <c r="BV100" s="84" t="s">
        <v>83</v>
      </c>
      <c r="BW100" s="84" t="s">
        <v>106</v>
      </c>
      <c r="BX100" s="84" t="s">
        <v>5</v>
      </c>
      <c r="CL100" s="84" t="s">
        <v>1</v>
      </c>
      <c r="CM100" s="84" t="s">
        <v>91</v>
      </c>
    </row>
    <row r="101" spans="1:91" s="6" customFormat="1" ht="16.5" customHeight="1">
      <c r="A101" s="75" t="s">
        <v>85</v>
      </c>
      <c r="B101" s="76"/>
      <c r="C101" s="77"/>
      <c r="D101" s="205" t="s">
        <v>107</v>
      </c>
      <c r="E101" s="205"/>
      <c r="F101" s="205"/>
      <c r="G101" s="205"/>
      <c r="H101" s="205"/>
      <c r="I101" s="78"/>
      <c r="J101" s="205" t="s">
        <v>108</v>
      </c>
      <c r="K101" s="205"/>
      <c r="L101" s="205"/>
      <c r="M101" s="205"/>
      <c r="N101" s="205"/>
      <c r="O101" s="205"/>
      <c r="P101" s="205"/>
      <c r="Q101" s="205"/>
      <c r="R101" s="205"/>
      <c r="S101" s="205"/>
      <c r="T101" s="205"/>
      <c r="U101" s="205"/>
      <c r="V101" s="205"/>
      <c r="W101" s="205"/>
      <c r="X101" s="205"/>
      <c r="Y101" s="205"/>
      <c r="Z101" s="205"/>
      <c r="AA101" s="205"/>
      <c r="AB101" s="205"/>
      <c r="AC101" s="205"/>
      <c r="AD101" s="205"/>
      <c r="AE101" s="205"/>
      <c r="AF101" s="205"/>
      <c r="AG101" s="229">
        <f>'SO 203 - Úprava levobřežn...'!J30</f>
        <v>0</v>
      </c>
      <c r="AH101" s="230"/>
      <c r="AI101" s="230"/>
      <c r="AJ101" s="230"/>
      <c r="AK101" s="230"/>
      <c r="AL101" s="230"/>
      <c r="AM101" s="230"/>
      <c r="AN101" s="229">
        <f t="shared" si="0"/>
        <v>0</v>
      </c>
      <c r="AO101" s="230"/>
      <c r="AP101" s="230"/>
      <c r="AQ101" s="79" t="s">
        <v>102</v>
      </c>
      <c r="AR101" s="76"/>
      <c r="AS101" s="80">
        <v>0</v>
      </c>
      <c r="AT101" s="81">
        <f t="shared" si="1"/>
        <v>0</v>
      </c>
      <c r="AU101" s="82">
        <f>'SO 203 - Úprava levobřežn...'!P122</f>
        <v>0</v>
      </c>
      <c r="AV101" s="81">
        <f>'SO 203 - Úprava levobřežn...'!J33</f>
        <v>0</v>
      </c>
      <c r="AW101" s="81">
        <f>'SO 203 - Úprava levobřežn...'!J34</f>
        <v>0</v>
      </c>
      <c r="AX101" s="81">
        <f>'SO 203 - Úprava levobřežn...'!J35</f>
        <v>0</v>
      </c>
      <c r="AY101" s="81">
        <f>'SO 203 - Úprava levobřežn...'!J36</f>
        <v>0</v>
      </c>
      <c r="AZ101" s="81">
        <f>'SO 203 - Úprava levobřežn...'!F33</f>
        <v>0</v>
      </c>
      <c r="BA101" s="81">
        <f>'SO 203 - Úprava levobřežn...'!F34</f>
        <v>0</v>
      </c>
      <c r="BB101" s="81">
        <f>'SO 203 - Úprava levobřežn...'!F35</f>
        <v>0</v>
      </c>
      <c r="BC101" s="81">
        <f>'SO 203 - Úprava levobřežn...'!F36</f>
        <v>0</v>
      </c>
      <c r="BD101" s="83">
        <f>'SO 203 - Úprava levobřežn...'!F37</f>
        <v>0</v>
      </c>
      <c r="BT101" s="84" t="s">
        <v>21</v>
      </c>
      <c r="BV101" s="84" t="s">
        <v>83</v>
      </c>
      <c r="BW101" s="84" t="s">
        <v>109</v>
      </c>
      <c r="BX101" s="84" t="s">
        <v>5</v>
      </c>
      <c r="CL101" s="84" t="s">
        <v>1</v>
      </c>
      <c r="CM101" s="84" t="s">
        <v>91</v>
      </c>
    </row>
    <row r="102" spans="1:91" s="6" customFormat="1" ht="16.5" customHeight="1">
      <c r="A102" s="75" t="s">
        <v>85</v>
      </c>
      <c r="B102" s="76"/>
      <c r="C102" s="77"/>
      <c r="D102" s="205" t="s">
        <v>110</v>
      </c>
      <c r="E102" s="205"/>
      <c r="F102" s="205"/>
      <c r="G102" s="205"/>
      <c r="H102" s="205"/>
      <c r="I102" s="78"/>
      <c r="J102" s="205" t="s">
        <v>111</v>
      </c>
      <c r="K102" s="205"/>
      <c r="L102" s="205"/>
      <c r="M102" s="205"/>
      <c r="N102" s="205"/>
      <c r="O102" s="205"/>
      <c r="P102" s="205"/>
      <c r="Q102" s="205"/>
      <c r="R102" s="205"/>
      <c r="S102" s="205"/>
      <c r="T102" s="205"/>
      <c r="U102" s="205"/>
      <c r="V102" s="205"/>
      <c r="W102" s="205"/>
      <c r="X102" s="205"/>
      <c r="Y102" s="205"/>
      <c r="Z102" s="205"/>
      <c r="AA102" s="205"/>
      <c r="AB102" s="205"/>
      <c r="AC102" s="205"/>
      <c r="AD102" s="205"/>
      <c r="AE102" s="205"/>
      <c r="AF102" s="205"/>
      <c r="AG102" s="229">
        <f>'SO 204 - Levobřežní vyrov...'!J30</f>
        <v>0</v>
      </c>
      <c r="AH102" s="230"/>
      <c r="AI102" s="230"/>
      <c r="AJ102" s="230"/>
      <c r="AK102" s="230"/>
      <c r="AL102" s="230"/>
      <c r="AM102" s="230"/>
      <c r="AN102" s="229">
        <f t="shared" si="0"/>
        <v>0</v>
      </c>
      <c r="AO102" s="230"/>
      <c r="AP102" s="230"/>
      <c r="AQ102" s="79" t="s">
        <v>102</v>
      </c>
      <c r="AR102" s="76"/>
      <c r="AS102" s="80">
        <v>0</v>
      </c>
      <c r="AT102" s="81">
        <f t="shared" si="1"/>
        <v>0</v>
      </c>
      <c r="AU102" s="82">
        <f>'SO 204 - Levobřežní vyrov...'!P122</f>
        <v>0</v>
      </c>
      <c r="AV102" s="81">
        <f>'SO 204 - Levobřežní vyrov...'!J33</f>
        <v>0</v>
      </c>
      <c r="AW102" s="81">
        <f>'SO 204 - Levobřežní vyrov...'!J34</f>
        <v>0</v>
      </c>
      <c r="AX102" s="81">
        <f>'SO 204 - Levobřežní vyrov...'!J35</f>
        <v>0</v>
      </c>
      <c r="AY102" s="81">
        <f>'SO 204 - Levobřežní vyrov...'!J36</f>
        <v>0</v>
      </c>
      <c r="AZ102" s="81">
        <f>'SO 204 - Levobřežní vyrov...'!F33</f>
        <v>0</v>
      </c>
      <c r="BA102" s="81">
        <f>'SO 204 - Levobřežní vyrov...'!F34</f>
        <v>0</v>
      </c>
      <c r="BB102" s="81">
        <f>'SO 204 - Levobřežní vyrov...'!F35</f>
        <v>0</v>
      </c>
      <c r="BC102" s="81">
        <f>'SO 204 - Levobřežní vyrov...'!F36</f>
        <v>0</v>
      </c>
      <c r="BD102" s="83">
        <f>'SO 204 - Levobřežní vyrov...'!F37</f>
        <v>0</v>
      </c>
      <c r="BT102" s="84" t="s">
        <v>21</v>
      </c>
      <c r="BV102" s="84" t="s">
        <v>83</v>
      </c>
      <c r="BW102" s="84" t="s">
        <v>112</v>
      </c>
      <c r="BX102" s="84" t="s">
        <v>5</v>
      </c>
      <c r="CL102" s="84" t="s">
        <v>1</v>
      </c>
      <c r="CM102" s="84" t="s">
        <v>91</v>
      </c>
    </row>
    <row r="103" spans="1:91" s="6" customFormat="1" ht="16.5" customHeight="1">
      <c r="A103" s="75" t="s">
        <v>85</v>
      </c>
      <c r="B103" s="76"/>
      <c r="C103" s="77"/>
      <c r="D103" s="205" t="s">
        <v>113</v>
      </c>
      <c r="E103" s="205"/>
      <c r="F103" s="205"/>
      <c r="G103" s="205"/>
      <c r="H103" s="205"/>
      <c r="I103" s="78"/>
      <c r="J103" s="205" t="s">
        <v>114</v>
      </c>
      <c r="K103" s="205"/>
      <c r="L103" s="205"/>
      <c r="M103" s="205"/>
      <c r="N103" s="205"/>
      <c r="O103" s="205"/>
      <c r="P103" s="205"/>
      <c r="Q103" s="205"/>
      <c r="R103" s="205"/>
      <c r="S103" s="205"/>
      <c r="T103" s="205"/>
      <c r="U103" s="205"/>
      <c r="V103" s="205"/>
      <c r="W103" s="205"/>
      <c r="X103" s="205"/>
      <c r="Y103" s="205"/>
      <c r="Z103" s="205"/>
      <c r="AA103" s="205"/>
      <c r="AB103" s="205"/>
      <c r="AC103" s="205"/>
      <c r="AD103" s="205"/>
      <c r="AE103" s="205"/>
      <c r="AF103" s="205"/>
      <c r="AG103" s="229">
        <f>'SO 205 - Pobytové schody'!J30</f>
        <v>0</v>
      </c>
      <c r="AH103" s="230"/>
      <c r="AI103" s="230"/>
      <c r="AJ103" s="230"/>
      <c r="AK103" s="230"/>
      <c r="AL103" s="230"/>
      <c r="AM103" s="230"/>
      <c r="AN103" s="229">
        <f t="shared" si="0"/>
        <v>0</v>
      </c>
      <c r="AO103" s="230"/>
      <c r="AP103" s="230"/>
      <c r="AQ103" s="79" t="s">
        <v>102</v>
      </c>
      <c r="AR103" s="76"/>
      <c r="AS103" s="80">
        <v>0</v>
      </c>
      <c r="AT103" s="81">
        <f t="shared" si="1"/>
        <v>0</v>
      </c>
      <c r="AU103" s="82">
        <f>'SO 205 - Pobytové schody'!P121</f>
        <v>0</v>
      </c>
      <c r="AV103" s="81">
        <f>'SO 205 - Pobytové schody'!J33</f>
        <v>0</v>
      </c>
      <c r="AW103" s="81">
        <f>'SO 205 - Pobytové schody'!J34</f>
        <v>0</v>
      </c>
      <c r="AX103" s="81">
        <f>'SO 205 - Pobytové schody'!J35</f>
        <v>0</v>
      </c>
      <c r="AY103" s="81">
        <f>'SO 205 - Pobytové schody'!J36</f>
        <v>0</v>
      </c>
      <c r="AZ103" s="81">
        <f>'SO 205 - Pobytové schody'!F33</f>
        <v>0</v>
      </c>
      <c r="BA103" s="81">
        <f>'SO 205 - Pobytové schody'!F34</f>
        <v>0</v>
      </c>
      <c r="BB103" s="81">
        <f>'SO 205 - Pobytové schody'!F35</f>
        <v>0</v>
      </c>
      <c r="BC103" s="81">
        <f>'SO 205 - Pobytové schody'!F36</f>
        <v>0</v>
      </c>
      <c r="BD103" s="83">
        <f>'SO 205 - Pobytové schody'!F37</f>
        <v>0</v>
      </c>
      <c r="BT103" s="84" t="s">
        <v>21</v>
      </c>
      <c r="BV103" s="84" t="s">
        <v>83</v>
      </c>
      <c r="BW103" s="84" t="s">
        <v>115</v>
      </c>
      <c r="BX103" s="84" t="s">
        <v>5</v>
      </c>
      <c r="CL103" s="84" t="s">
        <v>1</v>
      </c>
      <c r="CM103" s="84" t="s">
        <v>91</v>
      </c>
    </row>
    <row r="104" spans="1:91" s="6" customFormat="1" ht="16.5" customHeight="1">
      <c r="A104" s="75" t="s">
        <v>85</v>
      </c>
      <c r="B104" s="76"/>
      <c r="C104" s="77"/>
      <c r="D104" s="205" t="s">
        <v>116</v>
      </c>
      <c r="E104" s="205"/>
      <c r="F104" s="205"/>
      <c r="G104" s="205"/>
      <c r="H104" s="205"/>
      <c r="I104" s="78"/>
      <c r="J104" s="205" t="s">
        <v>117</v>
      </c>
      <c r="K104" s="205"/>
      <c r="L104" s="205"/>
      <c r="M104" s="205"/>
      <c r="N104" s="205"/>
      <c r="O104" s="205"/>
      <c r="P104" s="205"/>
      <c r="Q104" s="205"/>
      <c r="R104" s="205"/>
      <c r="S104" s="205"/>
      <c r="T104" s="205"/>
      <c r="U104" s="205"/>
      <c r="V104" s="205"/>
      <c r="W104" s="205"/>
      <c r="X104" s="205"/>
      <c r="Y104" s="205"/>
      <c r="Z104" s="205"/>
      <c r="AA104" s="205"/>
      <c r="AB104" s="205"/>
      <c r="AC104" s="205"/>
      <c r="AD104" s="205"/>
      <c r="AE104" s="205"/>
      <c r="AF104" s="205"/>
      <c r="AG104" s="229">
        <f>'SO 206 - Objekty ochranný...'!J30</f>
        <v>0</v>
      </c>
      <c r="AH104" s="230"/>
      <c r="AI104" s="230"/>
      <c r="AJ104" s="230"/>
      <c r="AK104" s="230"/>
      <c r="AL104" s="230"/>
      <c r="AM104" s="230"/>
      <c r="AN104" s="229">
        <f t="shared" si="0"/>
        <v>0</v>
      </c>
      <c r="AO104" s="230"/>
      <c r="AP104" s="230"/>
      <c r="AQ104" s="79" t="s">
        <v>102</v>
      </c>
      <c r="AR104" s="76"/>
      <c r="AS104" s="80">
        <v>0</v>
      </c>
      <c r="AT104" s="81">
        <f t="shared" si="1"/>
        <v>0</v>
      </c>
      <c r="AU104" s="82">
        <f>'SO 206 - Objekty ochranný...'!P123</f>
        <v>0</v>
      </c>
      <c r="AV104" s="81">
        <f>'SO 206 - Objekty ochranný...'!J33</f>
        <v>0</v>
      </c>
      <c r="AW104" s="81">
        <f>'SO 206 - Objekty ochranný...'!J34</f>
        <v>0</v>
      </c>
      <c r="AX104" s="81">
        <f>'SO 206 - Objekty ochranný...'!J35</f>
        <v>0</v>
      </c>
      <c r="AY104" s="81">
        <f>'SO 206 - Objekty ochranný...'!J36</f>
        <v>0</v>
      </c>
      <c r="AZ104" s="81">
        <f>'SO 206 - Objekty ochranný...'!F33</f>
        <v>0</v>
      </c>
      <c r="BA104" s="81">
        <f>'SO 206 - Objekty ochranný...'!F34</f>
        <v>0</v>
      </c>
      <c r="BB104" s="81">
        <f>'SO 206 - Objekty ochranný...'!F35</f>
        <v>0</v>
      </c>
      <c r="BC104" s="81">
        <f>'SO 206 - Objekty ochranný...'!F36</f>
        <v>0</v>
      </c>
      <c r="BD104" s="83">
        <f>'SO 206 - Objekty ochranný...'!F37</f>
        <v>0</v>
      </c>
      <c r="BT104" s="84" t="s">
        <v>21</v>
      </c>
      <c r="BV104" s="84" t="s">
        <v>83</v>
      </c>
      <c r="BW104" s="84" t="s">
        <v>118</v>
      </c>
      <c r="BX104" s="84" t="s">
        <v>5</v>
      </c>
      <c r="CL104" s="84" t="s">
        <v>1</v>
      </c>
      <c r="CM104" s="84" t="s">
        <v>91</v>
      </c>
    </row>
    <row r="105" spans="1:91" s="6" customFormat="1" ht="16.5" customHeight="1">
      <c r="A105" s="75" t="s">
        <v>85</v>
      </c>
      <c r="B105" s="76"/>
      <c r="C105" s="77"/>
      <c r="D105" s="205" t="s">
        <v>119</v>
      </c>
      <c r="E105" s="205"/>
      <c r="F105" s="205"/>
      <c r="G105" s="205"/>
      <c r="H105" s="205"/>
      <c r="I105" s="78"/>
      <c r="J105" s="205" t="s">
        <v>120</v>
      </c>
      <c r="K105" s="205"/>
      <c r="L105" s="205"/>
      <c r="M105" s="205"/>
      <c r="N105" s="205"/>
      <c r="O105" s="205"/>
      <c r="P105" s="205"/>
      <c r="Q105" s="205"/>
      <c r="R105" s="205"/>
      <c r="S105" s="205"/>
      <c r="T105" s="205"/>
      <c r="U105" s="205"/>
      <c r="V105" s="205"/>
      <c r="W105" s="205"/>
      <c r="X105" s="205"/>
      <c r="Y105" s="205"/>
      <c r="Z105" s="205"/>
      <c r="AA105" s="205"/>
      <c r="AB105" s="205"/>
      <c r="AC105" s="205"/>
      <c r="AD105" s="205"/>
      <c r="AE105" s="205"/>
      <c r="AF105" s="205"/>
      <c r="AG105" s="229">
        <f>'SO 402 - NN přípojka pro ...'!J30</f>
        <v>0</v>
      </c>
      <c r="AH105" s="230"/>
      <c r="AI105" s="230"/>
      <c r="AJ105" s="230"/>
      <c r="AK105" s="230"/>
      <c r="AL105" s="230"/>
      <c r="AM105" s="230"/>
      <c r="AN105" s="229">
        <f t="shared" si="0"/>
        <v>0</v>
      </c>
      <c r="AO105" s="230"/>
      <c r="AP105" s="230"/>
      <c r="AQ105" s="79" t="s">
        <v>102</v>
      </c>
      <c r="AR105" s="76"/>
      <c r="AS105" s="80">
        <v>0</v>
      </c>
      <c r="AT105" s="81">
        <f t="shared" si="1"/>
        <v>0</v>
      </c>
      <c r="AU105" s="82">
        <f>'SO 402 - NN přípojka pro ...'!P122</f>
        <v>0</v>
      </c>
      <c r="AV105" s="81">
        <f>'SO 402 - NN přípojka pro ...'!J33</f>
        <v>0</v>
      </c>
      <c r="AW105" s="81">
        <f>'SO 402 - NN přípojka pro ...'!J34</f>
        <v>0</v>
      </c>
      <c r="AX105" s="81">
        <f>'SO 402 - NN přípojka pro ...'!J35</f>
        <v>0</v>
      </c>
      <c r="AY105" s="81">
        <f>'SO 402 - NN přípojka pro ...'!J36</f>
        <v>0</v>
      </c>
      <c r="AZ105" s="81">
        <f>'SO 402 - NN přípojka pro ...'!F33</f>
        <v>0</v>
      </c>
      <c r="BA105" s="81">
        <f>'SO 402 - NN přípojka pro ...'!F34</f>
        <v>0</v>
      </c>
      <c r="BB105" s="81">
        <f>'SO 402 - NN přípojka pro ...'!F35</f>
        <v>0</v>
      </c>
      <c r="BC105" s="81">
        <f>'SO 402 - NN přípojka pro ...'!F36</f>
        <v>0</v>
      </c>
      <c r="BD105" s="83">
        <f>'SO 402 - NN přípojka pro ...'!F37</f>
        <v>0</v>
      </c>
      <c r="BT105" s="84" t="s">
        <v>21</v>
      </c>
      <c r="BV105" s="84" t="s">
        <v>83</v>
      </c>
      <c r="BW105" s="84" t="s">
        <v>121</v>
      </c>
      <c r="BX105" s="84" t="s">
        <v>5</v>
      </c>
      <c r="CL105" s="84" t="s">
        <v>1</v>
      </c>
      <c r="CM105" s="84" t="s">
        <v>91</v>
      </c>
    </row>
    <row r="106" spans="1:91" s="6" customFormat="1" ht="16.5" customHeight="1">
      <c r="A106" s="75" t="s">
        <v>85</v>
      </c>
      <c r="B106" s="76"/>
      <c r="C106" s="77"/>
      <c r="D106" s="205" t="s">
        <v>122</v>
      </c>
      <c r="E106" s="205"/>
      <c r="F106" s="205"/>
      <c r="G106" s="205"/>
      <c r="H106" s="205"/>
      <c r="I106" s="78"/>
      <c r="J106" s="205" t="s">
        <v>123</v>
      </c>
      <c r="K106" s="205"/>
      <c r="L106" s="205"/>
      <c r="M106" s="205"/>
      <c r="N106" s="205"/>
      <c r="O106" s="205"/>
      <c r="P106" s="205"/>
      <c r="Q106" s="205"/>
      <c r="R106" s="205"/>
      <c r="S106" s="205"/>
      <c r="T106" s="205"/>
      <c r="U106" s="205"/>
      <c r="V106" s="205"/>
      <c r="W106" s="205"/>
      <c r="X106" s="205"/>
      <c r="Y106" s="205"/>
      <c r="Z106" s="205"/>
      <c r="AA106" s="205"/>
      <c r="AB106" s="205"/>
      <c r="AC106" s="205"/>
      <c r="AD106" s="205"/>
      <c r="AE106" s="205"/>
      <c r="AF106" s="205"/>
      <c r="AG106" s="229">
        <f>'SO 403 - NN přípojka pro ...'!J30</f>
        <v>0</v>
      </c>
      <c r="AH106" s="230"/>
      <c r="AI106" s="230"/>
      <c r="AJ106" s="230"/>
      <c r="AK106" s="230"/>
      <c r="AL106" s="230"/>
      <c r="AM106" s="230"/>
      <c r="AN106" s="229">
        <f t="shared" si="0"/>
        <v>0</v>
      </c>
      <c r="AO106" s="230"/>
      <c r="AP106" s="230"/>
      <c r="AQ106" s="79" t="s">
        <v>102</v>
      </c>
      <c r="AR106" s="76"/>
      <c r="AS106" s="80">
        <v>0</v>
      </c>
      <c r="AT106" s="81">
        <f t="shared" si="1"/>
        <v>0</v>
      </c>
      <c r="AU106" s="82">
        <f>'SO 403 - NN přípojka pro ...'!P123</f>
        <v>0</v>
      </c>
      <c r="AV106" s="81">
        <f>'SO 403 - NN přípojka pro ...'!J33</f>
        <v>0</v>
      </c>
      <c r="AW106" s="81">
        <f>'SO 403 - NN přípojka pro ...'!J34</f>
        <v>0</v>
      </c>
      <c r="AX106" s="81">
        <f>'SO 403 - NN přípojka pro ...'!J35</f>
        <v>0</v>
      </c>
      <c r="AY106" s="81">
        <f>'SO 403 - NN přípojka pro ...'!J36</f>
        <v>0</v>
      </c>
      <c r="AZ106" s="81">
        <f>'SO 403 - NN přípojka pro ...'!F33</f>
        <v>0</v>
      </c>
      <c r="BA106" s="81">
        <f>'SO 403 - NN přípojka pro ...'!F34</f>
        <v>0</v>
      </c>
      <c r="BB106" s="81">
        <f>'SO 403 - NN přípojka pro ...'!F35</f>
        <v>0</v>
      </c>
      <c r="BC106" s="81">
        <f>'SO 403 - NN přípojka pro ...'!F36</f>
        <v>0</v>
      </c>
      <c r="BD106" s="83">
        <f>'SO 403 - NN přípojka pro ...'!F37</f>
        <v>0</v>
      </c>
      <c r="BT106" s="84" t="s">
        <v>21</v>
      </c>
      <c r="BV106" s="84" t="s">
        <v>83</v>
      </c>
      <c r="BW106" s="84" t="s">
        <v>124</v>
      </c>
      <c r="BX106" s="84" t="s">
        <v>5</v>
      </c>
      <c r="CL106" s="84" t="s">
        <v>1</v>
      </c>
      <c r="CM106" s="84" t="s">
        <v>91</v>
      </c>
    </row>
    <row r="107" spans="1:91" s="6" customFormat="1" ht="16.5" customHeight="1">
      <c r="A107" s="75" t="s">
        <v>85</v>
      </c>
      <c r="B107" s="76"/>
      <c r="C107" s="77"/>
      <c r="D107" s="205" t="s">
        <v>125</v>
      </c>
      <c r="E107" s="205"/>
      <c r="F107" s="205"/>
      <c r="G107" s="205"/>
      <c r="H107" s="205"/>
      <c r="I107" s="78"/>
      <c r="J107" s="205" t="s">
        <v>126</v>
      </c>
      <c r="K107" s="205"/>
      <c r="L107" s="205"/>
      <c r="M107" s="205"/>
      <c r="N107" s="205"/>
      <c r="O107" s="205"/>
      <c r="P107" s="205"/>
      <c r="Q107" s="205"/>
      <c r="R107" s="205"/>
      <c r="S107" s="205"/>
      <c r="T107" s="205"/>
      <c r="U107" s="205"/>
      <c r="V107" s="205"/>
      <c r="W107" s="205"/>
      <c r="X107" s="205"/>
      <c r="Y107" s="205"/>
      <c r="Z107" s="205"/>
      <c r="AA107" s="205"/>
      <c r="AB107" s="205"/>
      <c r="AC107" s="205"/>
      <c r="AD107" s="205"/>
      <c r="AE107" s="205"/>
      <c r="AF107" s="205"/>
      <c r="AG107" s="229">
        <f>'SO 421 - SO421  Veřejné o...'!J30</f>
        <v>0</v>
      </c>
      <c r="AH107" s="230"/>
      <c r="AI107" s="230"/>
      <c r="AJ107" s="230"/>
      <c r="AK107" s="230"/>
      <c r="AL107" s="230"/>
      <c r="AM107" s="230"/>
      <c r="AN107" s="229">
        <f t="shared" si="0"/>
        <v>0</v>
      </c>
      <c r="AO107" s="230"/>
      <c r="AP107" s="230"/>
      <c r="AQ107" s="79" t="s">
        <v>102</v>
      </c>
      <c r="AR107" s="76"/>
      <c r="AS107" s="80">
        <v>0</v>
      </c>
      <c r="AT107" s="81">
        <f t="shared" si="1"/>
        <v>0</v>
      </c>
      <c r="AU107" s="82">
        <f>'SO 421 - SO421  Veřejné o...'!P122</f>
        <v>0</v>
      </c>
      <c r="AV107" s="81">
        <f>'SO 421 - SO421  Veřejné o...'!J33</f>
        <v>0</v>
      </c>
      <c r="AW107" s="81">
        <f>'SO 421 - SO421  Veřejné o...'!J34</f>
        <v>0</v>
      </c>
      <c r="AX107" s="81">
        <f>'SO 421 - SO421  Veřejné o...'!J35</f>
        <v>0</v>
      </c>
      <c r="AY107" s="81">
        <f>'SO 421 - SO421  Veřejné o...'!J36</f>
        <v>0</v>
      </c>
      <c r="AZ107" s="81">
        <f>'SO 421 - SO421  Veřejné o...'!F33</f>
        <v>0</v>
      </c>
      <c r="BA107" s="81">
        <f>'SO 421 - SO421  Veřejné o...'!F34</f>
        <v>0</v>
      </c>
      <c r="BB107" s="81">
        <f>'SO 421 - SO421  Veřejné o...'!F35</f>
        <v>0</v>
      </c>
      <c r="BC107" s="81">
        <f>'SO 421 - SO421  Veřejné o...'!F36</f>
        <v>0</v>
      </c>
      <c r="BD107" s="83">
        <f>'SO 421 - SO421  Veřejné o...'!F37</f>
        <v>0</v>
      </c>
      <c r="BT107" s="84" t="s">
        <v>21</v>
      </c>
      <c r="BV107" s="84" t="s">
        <v>83</v>
      </c>
      <c r="BW107" s="84" t="s">
        <v>127</v>
      </c>
      <c r="BX107" s="84" t="s">
        <v>5</v>
      </c>
      <c r="CL107" s="84" t="s">
        <v>1</v>
      </c>
      <c r="CM107" s="84" t="s">
        <v>91</v>
      </c>
    </row>
    <row r="108" spans="1:91" s="6" customFormat="1" ht="16.5" customHeight="1">
      <c r="A108" s="75" t="s">
        <v>85</v>
      </c>
      <c r="B108" s="76"/>
      <c r="C108" s="77"/>
      <c r="D108" s="205" t="s">
        <v>128</v>
      </c>
      <c r="E108" s="205"/>
      <c r="F108" s="205"/>
      <c r="G108" s="205"/>
      <c r="H108" s="205"/>
      <c r="I108" s="78"/>
      <c r="J108" s="205" t="s">
        <v>129</v>
      </c>
      <c r="K108" s="205"/>
      <c r="L108" s="205"/>
      <c r="M108" s="205"/>
      <c r="N108" s="205"/>
      <c r="O108" s="205"/>
      <c r="P108" s="205"/>
      <c r="Q108" s="205"/>
      <c r="R108" s="205"/>
      <c r="S108" s="205"/>
      <c r="T108" s="205"/>
      <c r="U108" s="205"/>
      <c r="V108" s="205"/>
      <c r="W108" s="205"/>
      <c r="X108" s="205"/>
      <c r="Y108" s="205"/>
      <c r="Z108" s="205"/>
      <c r="AA108" s="205"/>
      <c r="AB108" s="205"/>
      <c r="AC108" s="205"/>
      <c r="AD108" s="205"/>
      <c r="AE108" s="205"/>
      <c r="AF108" s="205"/>
      <c r="AG108" s="229">
        <f>'SO 422 - Veřejné osvětlen...'!J30</f>
        <v>0</v>
      </c>
      <c r="AH108" s="230"/>
      <c r="AI108" s="230"/>
      <c r="AJ108" s="230"/>
      <c r="AK108" s="230"/>
      <c r="AL108" s="230"/>
      <c r="AM108" s="230"/>
      <c r="AN108" s="229">
        <f t="shared" si="0"/>
        <v>0</v>
      </c>
      <c r="AO108" s="230"/>
      <c r="AP108" s="230"/>
      <c r="AQ108" s="79" t="s">
        <v>102</v>
      </c>
      <c r="AR108" s="76"/>
      <c r="AS108" s="80">
        <v>0</v>
      </c>
      <c r="AT108" s="81">
        <f t="shared" si="1"/>
        <v>0</v>
      </c>
      <c r="AU108" s="82">
        <f>'SO 422 - Veřejné osvětlen...'!P123</f>
        <v>0</v>
      </c>
      <c r="AV108" s="81">
        <f>'SO 422 - Veřejné osvětlen...'!J33</f>
        <v>0</v>
      </c>
      <c r="AW108" s="81">
        <f>'SO 422 - Veřejné osvětlen...'!J34</f>
        <v>0</v>
      </c>
      <c r="AX108" s="81">
        <f>'SO 422 - Veřejné osvětlen...'!J35</f>
        <v>0</v>
      </c>
      <c r="AY108" s="81">
        <f>'SO 422 - Veřejné osvětlen...'!J36</f>
        <v>0</v>
      </c>
      <c r="AZ108" s="81">
        <f>'SO 422 - Veřejné osvětlen...'!F33</f>
        <v>0</v>
      </c>
      <c r="BA108" s="81">
        <f>'SO 422 - Veřejné osvětlen...'!F34</f>
        <v>0</v>
      </c>
      <c r="BB108" s="81">
        <f>'SO 422 - Veřejné osvětlen...'!F35</f>
        <v>0</v>
      </c>
      <c r="BC108" s="81">
        <f>'SO 422 - Veřejné osvětlen...'!F36</f>
        <v>0</v>
      </c>
      <c r="BD108" s="83">
        <f>'SO 422 - Veřejné osvětlen...'!F37</f>
        <v>0</v>
      </c>
      <c r="BT108" s="84" t="s">
        <v>21</v>
      </c>
      <c r="BV108" s="84" t="s">
        <v>83</v>
      </c>
      <c r="BW108" s="84" t="s">
        <v>130</v>
      </c>
      <c r="BX108" s="84" t="s">
        <v>5</v>
      </c>
      <c r="CL108" s="84" t="s">
        <v>1</v>
      </c>
      <c r="CM108" s="84" t="s">
        <v>91</v>
      </c>
    </row>
    <row r="109" spans="1:91" s="6" customFormat="1" ht="16.5" customHeight="1">
      <c r="A109" s="75" t="s">
        <v>85</v>
      </c>
      <c r="B109" s="76"/>
      <c r="C109" s="77"/>
      <c r="D109" s="205" t="s">
        <v>131</v>
      </c>
      <c r="E109" s="205"/>
      <c r="F109" s="205"/>
      <c r="G109" s="205"/>
      <c r="H109" s="205"/>
      <c r="I109" s="78"/>
      <c r="J109" s="205" t="s">
        <v>132</v>
      </c>
      <c r="K109" s="205"/>
      <c r="L109" s="205"/>
      <c r="M109" s="205"/>
      <c r="N109" s="205"/>
      <c r="O109" s="205"/>
      <c r="P109" s="205"/>
      <c r="Q109" s="205"/>
      <c r="R109" s="205"/>
      <c r="S109" s="205"/>
      <c r="T109" s="205"/>
      <c r="U109" s="205"/>
      <c r="V109" s="205"/>
      <c r="W109" s="205"/>
      <c r="X109" s="205"/>
      <c r="Y109" s="205"/>
      <c r="Z109" s="205"/>
      <c r="AA109" s="205"/>
      <c r="AB109" s="205"/>
      <c r="AC109" s="205"/>
      <c r="AD109" s="205"/>
      <c r="AE109" s="205"/>
      <c r="AF109" s="205"/>
      <c r="AG109" s="229">
        <f>'SO 701 - Drobná architekt...'!J30</f>
        <v>0</v>
      </c>
      <c r="AH109" s="230"/>
      <c r="AI109" s="230"/>
      <c r="AJ109" s="230"/>
      <c r="AK109" s="230"/>
      <c r="AL109" s="230"/>
      <c r="AM109" s="230"/>
      <c r="AN109" s="229">
        <f t="shared" si="0"/>
        <v>0</v>
      </c>
      <c r="AO109" s="230"/>
      <c r="AP109" s="230"/>
      <c r="AQ109" s="79" t="s">
        <v>102</v>
      </c>
      <c r="AR109" s="76"/>
      <c r="AS109" s="80">
        <v>0</v>
      </c>
      <c r="AT109" s="81">
        <f t="shared" si="1"/>
        <v>0</v>
      </c>
      <c r="AU109" s="82">
        <f>'SO 701 - Drobná architekt...'!P121</f>
        <v>0</v>
      </c>
      <c r="AV109" s="81">
        <f>'SO 701 - Drobná architekt...'!J33</f>
        <v>0</v>
      </c>
      <c r="AW109" s="81">
        <f>'SO 701 - Drobná architekt...'!J34</f>
        <v>0</v>
      </c>
      <c r="AX109" s="81">
        <f>'SO 701 - Drobná architekt...'!J35</f>
        <v>0</v>
      </c>
      <c r="AY109" s="81">
        <f>'SO 701 - Drobná architekt...'!J36</f>
        <v>0</v>
      </c>
      <c r="AZ109" s="81">
        <f>'SO 701 - Drobná architekt...'!F33</f>
        <v>0</v>
      </c>
      <c r="BA109" s="81">
        <f>'SO 701 - Drobná architekt...'!F34</f>
        <v>0</v>
      </c>
      <c r="BB109" s="81">
        <f>'SO 701 - Drobná architekt...'!F35</f>
        <v>0</v>
      </c>
      <c r="BC109" s="81">
        <f>'SO 701 - Drobná architekt...'!F36</f>
        <v>0</v>
      </c>
      <c r="BD109" s="83">
        <f>'SO 701 - Drobná architekt...'!F37</f>
        <v>0</v>
      </c>
      <c r="BT109" s="84" t="s">
        <v>21</v>
      </c>
      <c r="BV109" s="84" t="s">
        <v>83</v>
      </c>
      <c r="BW109" s="84" t="s">
        <v>133</v>
      </c>
      <c r="BX109" s="84" t="s">
        <v>5</v>
      </c>
      <c r="CL109" s="84" t="s">
        <v>134</v>
      </c>
      <c r="CM109" s="84" t="s">
        <v>91</v>
      </c>
    </row>
    <row r="110" spans="1:91" s="6" customFormat="1" ht="16.5" customHeight="1">
      <c r="A110" s="75" t="s">
        <v>85</v>
      </c>
      <c r="B110" s="76"/>
      <c r="C110" s="77"/>
      <c r="D110" s="205" t="s">
        <v>135</v>
      </c>
      <c r="E110" s="205"/>
      <c r="F110" s="205"/>
      <c r="G110" s="205"/>
      <c r="H110" s="205"/>
      <c r="I110" s="78"/>
      <c r="J110" s="205" t="s">
        <v>136</v>
      </c>
      <c r="K110" s="205"/>
      <c r="L110" s="205"/>
      <c r="M110" s="205"/>
      <c r="N110" s="205"/>
      <c r="O110" s="205"/>
      <c r="P110" s="205"/>
      <c r="Q110" s="205"/>
      <c r="R110" s="205"/>
      <c r="S110" s="205"/>
      <c r="T110" s="205"/>
      <c r="U110" s="205"/>
      <c r="V110" s="205"/>
      <c r="W110" s="205"/>
      <c r="X110" s="205"/>
      <c r="Y110" s="205"/>
      <c r="Z110" s="205"/>
      <c r="AA110" s="205"/>
      <c r="AB110" s="205"/>
      <c r="AC110" s="205"/>
      <c r="AD110" s="205"/>
      <c r="AE110" s="205"/>
      <c r="AF110" s="205"/>
      <c r="AG110" s="229">
        <f>'SO 800 - Vegetační úpravy'!J30</f>
        <v>0</v>
      </c>
      <c r="AH110" s="230"/>
      <c r="AI110" s="230"/>
      <c r="AJ110" s="230"/>
      <c r="AK110" s="230"/>
      <c r="AL110" s="230"/>
      <c r="AM110" s="230"/>
      <c r="AN110" s="229">
        <f t="shared" si="0"/>
        <v>0</v>
      </c>
      <c r="AO110" s="230"/>
      <c r="AP110" s="230"/>
      <c r="AQ110" s="79" t="s">
        <v>102</v>
      </c>
      <c r="AR110" s="76"/>
      <c r="AS110" s="80">
        <v>0</v>
      </c>
      <c r="AT110" s="81">
        <f t="shared" si="1"/>
        <v>0</v>
      </c>
      <c r="AU110" s="82">
        <f>'SO 800 - Vegetační úpravy'!P141</f>
        <v>0</v>
      </c>
      <c r="AV110" s="81">
        <f>'SO 800 - Vegetační úpravy'!J33</f>
        <v>0</v>
      </c>
      <c r="AW110" s="81">
        <f>'SO 800 - Vegetační úpravy'!J34</f>
        <v>0</v>
      </c>
      <c r="AX110" s="81">
        <f>'SO 800 - Vegetační úpravy'!J35</f>
        <v>0</v>
      </c>
      <c r="AY110" s="81">
        <f>'SO 800 - Vegetační úpravy'!J36</f>
        <v>0</v>
      </c>
      <c r="AZ110" s="81">
        <f>'SO 800 - Vegetační úpravy'!F33</f>
        <v>0</v>
      </c>
      <c r="BA110" s="81">
        <f>'SO 800 - Vegetační úpravy'!F34</f>
        <v>0</v>
      </c>
      <c r="BB110" s="81">
        <f>'SO 800 - Vegetační úpravy'!F35</f>
        <v>0</v>
      </c>
      <c r="BC110" s="81">
        <f>'SO 800 - Vegetační úpravy'!F36</f>
        <v>0</v>
      </c>
      <c r="BD110" s="83">
        <f>'SO 800 - Vegetační úpravy'!F37</f>
        <v>0</v>
      </c>
      <c r="BT110" s="84" t="s">
        <v>21</v>
      </c>
      <c r="BV110" s="84" t="s">
        <v>83</v>
      </c>
      <c r="BW110" s="84" t="s">
        <v>137</v>
      </c>
      <c r="BX110" s="84" t="s">
        <v>5</v>
      </c>
      <c r="CL110" s="84" t="s">
        <v>1</v>
      </c>
      <c r="CM110" s="84" t="s">
        <v>91</v>
      </c>
    </row>
    <row r="111" spans="1:91" s="6" customFormat="1" ht="16.5" customHeight="1">
      <c r="A111" s="75" t="s">
        <v>85</v>
      </c>
      <c r="B111" s="76"/>
      <c r="C111" s="77"/>
      <c r="D111" s="205" t="s">
        <v>138</v>
      </c>
      <c r="E111" s="205"/>
      <c r="F111" s="205"/>
      <c r="G111" s="205"/>
      <c r="H111" s="205"/>
      <c r="I111" s="78"/>
      <c r="J111" s="205" t="s">
        <v>139</v>
      </c>
      <c r="K111" s="205"/>
      <c r="L111" s="205"/>
      <c r="M111" s="205"/>
      <c r="N111" s="205"/>
      <c r="O111" s="205"/>
      <c r="P111" s="205"/>
      <c r="Q111" s="205"/>
      <c r="R111" s="205"/>
      <c r="S111" s="205"/>
      <c r="T111" s="205"/>
      <c r="U111" s="205"/>
      <c r="V111" s="205"/>
      <c r="W111" s="205"/>
      <c r="X111" s="205"/>
      <c r="Y111" s="205"/>
      <c r="Z111" s="205"/>
      <c r="AA111" s="205"/>
      <c r="AB111" s="205"/>
      <c r="AC111" s="205"/>
      <c r="AD111" s="205"/>
      <c r="AE111" s="205"/>
      <c r="AF111" s="205"/>
      <c r="AG111" s="229">
        <f>'SO 810 - Závlahový systém'!J30</f>
        <v>0</v>
      </c>
      <c r="AH111" s="230"/>
      <c r="AI111" s="230"/>
      <c r="AJ111" s="230"/>
      <c r="AK111" s="230"/>
      <c r="AL111" s="230"/>
      <c r="AM111" s="230"/>
      <c r="AN111" s="229">
        <f t="shared" si="0"/>
        <v>0</v>
      </c>
      <c r="AO111" s="230"/>
      <c r="AP111" s="230"/>
      <c r="AQ111" s="79" t="s">
        <v>102</v>
      </c>
      <c r="AR111" s="76"/>
      <c r="AS111" s="80">
        <v>0</v>
      </c>
      <c r="AT111" s="81">
        <f t="shared" si="1"/>
        <v>0</v>
      </c>
      <c r="AU111" s="82">
        <f>'SO 810 - Závlahový systém'!P126</f>
        <v>0</v>
      </c>
      <c r="AV111" s="81">
        <f>'SO 810 - Závlahový systém'!J33</f>
        <v>0</v>
      </c>
      <c r="AW111" s="81">
        <f>'SO 810 - Závlahový systém'!J34</f>
        <v>0</v>
      </c>
      <c r="AX111" s="81">
        <f>'SO 810 - Závlahový systém'!J35</f>
        <v>0</v>
      </c>
      <c r="AY111" s="81">
        <f>'SO 810 - Závlahový systém'!J36</f>
        <v>0</v>
      </c>
      <c r="AZ111" s="81">
        <f>'SO 810 - Závlahový systém'!F33</f>
        <v>0</v>
      </c>
      <c r="BA111" s="81">
        <f>'SO 810 - Závlahový systém'!F34</f>
        <v>0</v>
      </c>
      <c r="BB111" s="81">
        <f>'SO 810 - Závlahový systém'!F35</f>
        <v>0</v>
      </c>
      <c r="BC111" s="81">
        <f>'SO 810 - Závlahový systém'!F36</f>
        <v>0</v>
      </c>
      <c r="BD111" s="83">
        <f>'SO 810 - Závlahový systém'!F37</f>
        <v>0</v>
      </c>
      <c r="BT111" s="84" t="s">
        <v>21</v>
      </c>
      <c r="BV111" s="84" t="s">
        <v>83</v>
      </c>
      <c r="BW111" s="84" t="s">
        <v>140</v>
      </c>
      <c r="BX111" s="84" t="s">
        <v>5</v>
      </c>
      <c r="CL111" s="84" t="s">
        <v>1</v>
      </c>
      <c r="CM111" s="84" t="s">
        <v>91</v>
      </c>
    </row>
    <row r="112" spans="1:91" s="6" customFormat="1" ht="16.5" customHeight="1">
      <c r="A112" s="75" t="s">
        <v>85</v>
      </c>
      <c r="B112" s="76"/>
      <c r="C112" s="77"/>
      <c r="D112" s="205" t="s">
        <v>141</v>
      </c>
      <c r="E112" s="205"/>
      <c r="F112" s="205"/>
      <c r="G112" s="205"/>
      <c r="H112" s="205"/>
      <c r="I112" s="78"/>
      <c r="J112" s="205" t="s">
        <v>142</v>
      </c>
      <c r="K112" s="205"/>
      <c r="L112" s="205"/>
      <c r="M112" s="205"/>
      <c r="N112" s="205"/>
      <c r="O112" s="205"/>
      <c r="P112" s="205"/>
      <c r="Q112" s="205"/>
      <c r="R112" s="205"/>
      <c r="S112" s="205"/>
      <c r="T112" s="205"/>
      <c r="U112" s="205"/>
      <c r="V112" s="205"/>
      <c r="W112" s="205"/>
      <c r="X112" s="205"/>
      <c r="Y112" s="205"/>
      <c r="Z112" s="205"/>
      <c r="AA112" s="205"/>
      <c r="AB112" s="205"/>
      <c r="AC112" s="205"/>
      <c r="AD112" s="205"/>
      <c r="AE112" s="205"/>
      <c r="AF112" s="205"/>
      <c r="AG112" s="229">
        <f>'VRN - Vedlejší rozpočtové...'!J30</f>
        <v>0</v>
      </c>
      <c r="AH112" s="230"/>
      <c r="AI112" s="230"/>
      <c r="AJ112" s="230"/>
      <c r="AK112" s="230"/>
      <c r="AL112" s="230"/>
      <c r="AM112" s="230"/>
      <c r="AN112" s="229">
        <f t="shared" si="0"/>
        <v>0</v>
      </c>
      <c r="AO112" s="230"/>
      <c r="AP112" s="230"/>
      <c r="AQ112" s="79" t="s">
        <v>102</v>
      </c>
      <c r="AR112" s="76"/>
      <c r="AS112" s="85">
        <v>0</v>
      </c>
      <c r="AT112" s="86">
        <f t="shared" si="1"/>
        <v>0</v>
      </c>
      <c r="AU112" s="87">
        <f>'VRN - Vedlejší rozpočtové...'!P121</f>
        <v>0</v>
      </c>
      <c r="AV112" s="86">
        <f>'VRN - Vedlejší rozpočtové...'!J33</f>
        <v>0</v>
      </c>
      <c r="AW112" s="86">
        <f>'VRN - Vedlejší rozpočtové...'!J34</f>
        <v>0</v>
      </c>
      <c r="AX112" s="86">
        <f>'VRN - Vedlejší rozpočtové...'!J35</f>
        <v>0</v>
      </c>
      <c r="AY112" s="86">
        <f>'VRN - Vedlejší rozpočtové...'!J36</f>
        <v>0</v>
      </c>
      <c r="AZ112" s="86">
        <f>'VRN - Vedlejší rozpočtové...'!F33</f>
        <v>0</v>
      </c>
      <c r="BA112" s="86">
        <f>'VRN - Vedlejší rozpočtové...'!F34</f>
        <v>0</v>
      </c>
      <c r="BB112" s="86">
        <f>'VRN - Vedlejší rozpočtové...'!F35</f>
        <v>0</v>
      </c>
      <c r="BC112" s="86">
        <f>'VRN - Vedlejší rozpočtové...'!F36</f>
        <v>0</v>
      </c>
      <c r="BD112" s="88">
        <f>'VRN - Vedlejší rozpočtové...'!F37</f>
        <v>0</v>
      </c>
      <c r="BT112" s="84" t="s">
        <v>21</v>
      </c>
      <c r="BV112" s="84" t="s">
        <v>83</v>
      </c>
      <c r="BW112" s="84" t="s">
        <v>143</v>
      </c>
      <c r="BX112" s="84" t="s">
        <v>5</v>
      </c>
      <c r="CL112" s="84" t="s">
        <v>1</v>
      </c>
      <c r="CM112" s="84" t="s">
        <v>91</v>
      </c>
    </row>
    <row r="113" spans="2:44" s="1" customFormat="1" ht="15" customHeight="1">
      <c r="B113" s="33"/>
      <c r="AR113" s="33"/>
    </row>
    <row r="114" spans="2:44" s="1" customFormat="1" ht="6.9" customHeight="1">
      <c r="B114" s="45"/>
      <c r="C114" s="46"/>
      <c r="D114" s="46"/>
      <c r="E114" s="46"/>
      <c r="F114" s="46"/>
      <c r="G114" s="46"/>
      <c r="H114" s="46"/>
      <c r="I114" s="46"/>
      <c r="J114" s="46"/>
      <c r="K114" s="46"/>
      <c r="L114" s="46"/>
      <c r="M114" s="46"/>
      <c r="N114" s="46"/>
      <c r="O114" s="46"/>
      <c r="P114" s="46"/>
      <c r="Q114" s="46"/>
      <c r="R114" s="46"/>
      <c r="S114" s="46"/>
      <c r="T114" s="46"/>
      <c r="U114" s="46"/>
      <c r="V114" s="46"/>
      <c r="W114" s="46"/>
      <c r="X114" s="46"/>
      <c r="Y114" s="46"/>
      <c r="Z114" s="46"/>
      <c r="AA114" s="46"/>
      <c r="AB114" s="46"/>
      <c r="AC114" s="46"/>
      <c r="AD114" s="46"/>
      <c r="AE114" s="46"/>
      <c r="AF114" s="46"/>
      <c r="AG114" s="46"/>
      <c r="AH114" s="46"/>
      <c r="AI114" s="46"/>
      <c r="AJ114" s="46"/>
      <c r="AK114" s="46"/>
      <c r="AL114" s="46"/>
      <c r="AM114" s="46"/>
      <c r="AN114" s="46"/>
      <c r="AO114" s="46"/>
      <c r="AP114" s="46"/>
      <c r="AQ114" s="46"/>
      <c r="AR114" s="33"/>
    </row>
  </sheetData>
  <sheetProtection algorithmName="SHA-512" hashValue="3Sgx5NssaojMODAfZs0Ni6UHfPFCDgWLbnkyzajv9QzsrpXDKSlmcob6AvUTdl7vVQ1ag7M7IcvQn+a6P7rL7g==" saltValue="JOrSJPMdVTU0KXXT8mXDOnwqsqkcbMl6LeOouSyOhK5bkW6+H6zo0G6hhcRyuaKf7+uPhmguM3Uaq7TCDCdCsA==" spinCount="100000" sheet="1" objects="1" scenarios="1" formatColumns="0" formatRows="0"/>
  <mergeCells count="110">
    <mergeCell ref="AN109:AP109"/>
    <mergeCell ref="AG109:AM109"/>
    <mergeCell ref="AN110:AP110"/>
    <mergeCell ref="AG110:AM110"/>
    <mergeCell ref="AN111:AP111"/>
    <mergeCell ref="AG111:AM111"/>
    <mergeCell ref="AN112:AP112"/>
    <mergeCell ref="AG112:AM112"/>
    <mergeCell ref="AN94:AP94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96:AM96"/>
    <mergeCell ref="AG98:AM98"/>
    <mergeCell ref="AM87:AN87"/>
    <mergeCell ref="AM89:AP89"/>
    <mergeCell ref="AM90:AP90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D109:H109"/>
    <mergeCell ref="J109:AF109"/>
    <mergeCell ref="D110:H110"/>
    <mergeCell ref="J110:AF110"/>
    <mergeCell ref="D111:H111"/>
    <mergeCell ref="J111:AF111"/>
    <mergeCell ref="D112:H112"/>
    <mergeCell ref="J112:AF112"/>
    <mergeCell ref="AG94:AM94"/>
    <mergeCell ref="AG104:AM104"/>
    <mergeCell ref="L85:AO85"/>
    <mergeCell ref="D105:H105"/>
    <mergeCell ref="J105:AF105"/>
    <mergeCell ref="D106:H106"/>
    <mergeCell ref="J106:AF106"/>
    <mergeCell ref="D107:H107"/>
    <mergeCell ref="J107:AF107"/>
    <mergeCell ref="D108:H108"/>
    <mergeCell ref="J108:AF108"/>
    <mergeCell ref="AN104:AP104"/>
    <mergeCell ref="AN99:AP99"/>
    <mergeCell ref="AN95:AP95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</mergeCells>
  <hyperlinks>
    <hyperlink ref="A95" location="'SO 101 - Komunikace a zpe...'!C2" display="/" xr:uid="{00000000-0004-0000-0000-000000000000}"/>
    <hyperlink ref="A96" location="'SO 101s - Sanace zemní pl...'!C2" display="/" xr:uid="{00000000-0004-0000-0000-000001000000}"/>
    <hyperlink ref="A97" location="'SO 102 - Komunikace a zpe...'!C2" display="/" xr:uid="{00000000-0004-0000-0000-000002000000}"/>
    <hyperlink ref="A98" location="'SO 102s - Sanace zemní pl...'!C2" display="/" xr:uid="{00000000-0004-0000-0000-000003000000}"/>
    <hyperlink ref="A99" location="'SO 201 - Lávka'!C2" display="/" xr:uid="{00000000-0004-0000-0000-000004000000}"/>
    <hyperlink ref="A100" location="'SO 202 - Úprava pravobřež...'!C2" display="/" xr:uid="{00000000-0004-0000-0000-000005000000}"/>
    <hyperlink ref="A101" location="'SO 203 - Úprava levobřežn...'!C2" display="/" xr:uid="{00000000-0004-0000-0000-000006000000}"/>
    <hyperlink ref="A102" location="'SO 204 - Levobřežní vyrov...'!C2" display="/" xr:uid="{00000000-0004-0000-0000-000007000000}"/>
    <hyperlink ref="A103" location="'SO 205 - Pobytové schody'!C2" display="/" xr:uid="{00000000-0004-0000-0000-000008000000}"/>
    <hyperlink ref="A104" location="'SO 206 - Objekty ochranný...'!C2" display="/" xr:uid="{00000000-0004-0000-0000-000009000000}"/>
    <hyperlink ref="A105" location="'SO 402 - NN přípojka pro ...'!C2" display="/" xr:uid="{00000000-0004-0000-0000-00000A000000}"/>
    <hyperlink ref="A106" location="'SO 403 - NN přípojka pro ...'!C2" display="/" xr:uid="{00000000-0004-0000-0000-00000B000000}"/>
    <hyperlink ref="A107" location="'SO 421 - SO421  Veřejné o...'!C2" display="/" xr:uid="{00000000-0004-0000-0000-00000C000000}"/>
    <hyperlink ref="A108" location="'SO 422 - Veřejné osvětlen...'!C2" display="/" xr:uid="{00000000-0004-0000-0000-00000D000000}"/>
    <hyperlink ref="A109" location="'SO 701 - Drobná architekt...'!C2" display="/" xr:uid="{00000000-0004-0000-0000-00000E000000}"/>
    <hyperlink ref="A110" location="'SO 800 - Vegetační úpravy'!C2" display="/" xr:uid="{00000000-0004-0000-0000-00000F000000}"/>
    <hyperlink ref="A111" location="'SO 810 - Závlahový systém'!C2" display="/" xr:uid="{00000000-0004-0000-0000-000010000000}"/>
    <hyperlink ref="A112" location="'VRN - Vedlejší rozpočtové...'!C2" display="/" xr:uid="{00000000-0004-0000-0000-000011000000}"/>
  </hyperlinks>
  <pageMargins left="0.39370078740157483" right="0.39370078740157483" top="0.11811023622047245" bottom="0.15748031496062992" header="0" footer="0"/>
  <pageSetup paperSize="9" fitToHeight="100" orientation="landscape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49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8" t="s">
        <v>115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91</v>
      </c>
    </row>
    <row r="4" spans="2:46" ht="24.9" customHeight="1">
      <c r="B4" s="21"/>
      <c r="D4" s="22" t="s">
        <v>144</v>
      </c>
      <c r="L4" s="21"/>
      <c r="M4" s="89" t="s">
        <v>10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241" t="str">
        <f>'Rekapitulace stavby'!K6</f>
        <v>Liberecká náplavka - Revize 03</v>
      </c>
      <c r="F7" s="242"/>
      <c r="G7" s="242"/>
      <c r="H7" s="242"/>
      <c r="L7" s="21"/>
    </row>
    <row r="8" spans="2:46" s="1" customFormat="1" ht="12" customHeight="1">
      <c r="B8" s="33"/>
      <c r="D8" s="28" t="s">
        <v>145</v>
      </c>
      <c r="L8" s="33"/>
    </row>
    <row r="9" spans="2:46" s="1" customFormat="1" ht="16.5" customHeight="1">
      <c r="B9" s="33"/>
      <c r="E9" s="207" t="s">
        <v>1350</v>
      </c>
      <c r="F9" s="243"/>
      <c r="G9" s="243"/>
      <c r="H9" s="243"/>
      <c r="L9" s="33"/>
    </row>
    <row r="10" spans="2:46" s="1" customFormat="1" ht="10.199999999999999">
      <c r="B10" s="33"/>
      <c r="L10" s="33"/>
    </row>
    <row r="11" spans="2:46" s="1" customFormat="1" ht="12" customHeight="1">
      <c r="B11" s="33"/>
      <c r="D11" s="28" t="s">
        <v>19</v>
      </c>
      <c r="F11" s="26" t="s">
        <v>1</v>
      </c>
      <c r="I11" s="28" t="s">
        <v>20</v>
      </c>
      <c r="J11" s="26" t="s">
        <v>1</v>
      </c>
      <c r="L11" s="33"/>
    </row>
    <row r="12" spans="2:46" s="1" customFormat="1" ht="12" customHeight="1">
      <c r="B12" s="33"/>
      <c r="D12" s="28" t="s">
        <v>22</v>
      </c>
      <c r="F12" s="26" t="s">
        <v>148</v>
      </c>
      <c r="I12" s="28" t="s">
        <v>24</v>
      </c>
      <c r="J12" s="53" t="str">
        <f>'Rekapitulace stavby'!AN8</f>
        <v>15. 10. 2025</v>
      </c>
      <c r="L12" s="33"/>
    </row>
    <row r="13" spans="2:46" s="1" customFormat="1" ht="10.8" customHeight="1">
      <c r="B13" s="33"/>
      <c r="L13" s="33"/>
    </row>
    <row r="14" spans="2:46" s="1" customFormat="1" ht="12" customHeight="1">
      <c r="B14" s="33"/>
      <c r="D14" s="28" t="s">
        <v>28</v>
      </c>
      <c r="I14" s="28" t="s">
        <v>29</v>
      </c>
      <c r="J14" s="26" t="str">
        <f>IF('Rekapitulace stavby'!AN10="","",'Rekapitulace stavby'!AN10)</f>
        <v/>
      </c>
      <c r="L14" s="33"/>
    </row>
    <row r="15" spans="2:46" s="1" customFormat="1" ht="18" customHeight="1">
      <c r="B15" s="33"/>
      <c r="E15" s="26" t="str">
        <f>IF('Rekapitulace stavby'!E11="","",'Rekapitulace stavby'!E11)</f>
        <v xml:space="preserve">Statutární město Liberec </v>
      </c>
      <c r="I15" s="28" t="s">
        <v>31</v>
      </c>
      <c r="J15" s="26" t="str">
        <f>IF('Rekapitulace stavby'!AN11="","",'Rekapitulace stavby'!AN11)</f>
        <v/>
      </c>
      <c r="L15" s="33"/>
    </row>
    <row r="16" spans="2:46" s="1" customFormat="1" ht="6.9" customHeight="1">
      <c r="B16" s="33"/>
      <c r="L16" s="33"/>
    </row>
    <row r="17" spans="2:12" s="1" customFormat="1" ht="12" customHeight="1">
      <c r="B17" s="33"/>
      <c r="D17" s="28" t="s">
        <v>32</v>
      </c>
      <c r="I17" s="28" t="s">
        <v>29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244" t="str">
        <f>'Rekapitulace stavby'!E14</f>
        <v>Vyplň údaj</v>
      </c>
      <c r="F18" s="213"/>
      <c r="G18" s="213"/>
      <c r="H18" s="213"/>
      <c r="I18" s="28" t="s">
        <v>31</v>
      </c>
      <c r="J18" s="29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8" t="s">
        <v>34</v>
      </c>
      <c r="I20" s="28" t="s">
        <v>29</v>
      </c>
      <c r="J20" s="26" t="str">
        <f>IF('Rekapitulace stavby'!AN16="","",'Rekapitulace stavby'!AN16)</f>
        <v/>
      </c>
      <c r="L20" s="33"/>
    </row>
    <row r="21" spans="2:12" s="1" customFormat="1" ht="18" customHeight="1">
      <c r="B21" s="33"/>
      <c r="E21" s="26" t="str">
        <f>IF('Rekapitulace stavby'!E17="","",'Rekapitulace stavby'!E17)</f>
        <v>re: architekti studio s.r.o.</v>
      </c>
      <c r="I21" s="28" t="s">
        <v>31</v>
      </c>
      <c r="J21" s="26" t="str">
        <f>IF('Rekapitulace stavby'!AN17="","",'Rekapitulace stavby'!AN17)</f>
        <v/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8" t="s">
        <v>37</v>
      </c>
      <c r="I23" s="28" t="s">
        <v>29</v>
      </c>
      <c r="J23" s="26" t="str">
        <f>IF('Rekapitulace stavby'!AN19="","",'Rekapitulace stavby'!AN19)</f>
        <v/>
      </c>
      <c r="L23" s="33"/>
    </row>
    <row r="24" spans="2:12" s="1" customFormat="1" ht="18" customHeight="1">
      <c r="B24" s="33"/>
      <c r="E24" s="26" t="str">
        <f>IF('Rekapitulace stavby'!E20="","",'Rekapitulace stavby'!E20)</f>
        <v>PROPOS Liberec s.r.o.</v>
      </c>
      <c r="I24" s="28" t="s">
        <v>31</v>
      </c>
      <c r="J24" s="26" t="str">
        <f>IF('Rekapitulace stavby'!AN20="","",'Rekapitulace stavby'!AN20)</f>
        <v/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8" t="s">
        <v>39</v>
      </c>
      <c r="L26" s="33"/>
    </row>
    <row r="27" spans="2:12" s="7" customFormat="1" ht="23.25" customHeight="1">
      <c r="B27" s="90"/>
      <c r="E27" s="218" t="s">
        <v>1149</v>
      </c>
      <c r="F27" s="218"/>
      <c r="G27" s="218"/>
      <c r="H27" s="218"/>
      <c r="L27" s="90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4"/>
      <c r="E29" s="54"/>
      <c r="F29" s="54"/>
      <c r="G29" s="54"/>
      <c r="H29" s="54"/>
      <c r="I29" s="54"/>
      <c r="J29" s="54"/>
      <c r="K29" s="54"/>
      <c r="L29" s="33"/>
    </row>
    <row r="30" spans="2:12" s="1" customFormat="1" ht="25.35" customHeight="1">
      <c r="B30" s="33"/>
      <c r="D30" s="91" t="s">
        <v>41</v>
      </c>
      <c r="J30" s="67">
        <f>ROUND(J121, 2)</f>
        <v>0</v>
      </c>
      <c r="L30" s="33"/>
    </row>
    <row r="31" spans="2:12" s="1" customFormat="1" ht="6.9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14.4" customHeight="1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4" customHeight="1">
      <c r="B33" s="33"/>
      <c r="D33" s="56" t="s">
        <v>45</v>
      </c>
      <c r="E33" s="28" t="s">
        <v>46</v>
      </c>
      <c r="F33" s="92">
        <f>ROUND((SUM(BE121:BE148)),  2)</f>
        <v>0</v>
      </c>
      <c r="I33" s="93">
        <v>0.21</v>
      </c>
      <c r="J33" s="92">
        <f>ROUND(((SUM(BE121:BE148))*I33),  2)</f>
        <v>0</v>
      </c>
      <c r="L33" s="33"/>
    </row>
    <row r="34" spans="2:12" s="1" customFormat="1" ht="14.4" customHeight="1">
      <c r="B34" s="33"/>
      <c r="E34" s="28" t="s">
        <v>47</v>
      </c>
      <c r="F34" s="92">
        <f>ROUND((SUM(BF121:BF148)),  2)</f>
        <v>0</v>
      </c>
      <c r="I34" s="93">
        <v>0.12</v>
      </c>
      <c r="J34" s="92">
        <f>ROUND(((SUM(BF121:BF148))*I34),  2)</f>
        <v>0</v>
      </c>
      <c r="L34" s="33"/>
    </row>
    <row r="35" spans="2:12" s="1" customFormat="1" ht="14.4" hidden="1" customHeight="1">
      <c r="B35" s="33"/>
      <c r="E35" s="28" t="s">
        <v>48</v>
      </c>
      <c r="F35" s="92">
        <f>ROUND((SUM(BG121:BG148)),  2)</f>
        <v>0</v>
      </c>
      <c r="I35" s="93">
        <v>0.21</v>
      </c>
      <c r="J35" s="92">
        <f>0</f>
        <v>0</v>
      </c>
      <c r="L35" s="33"/>
    </row>
    <row r="36" spans="2:12" s="1" customFormat="1" ht="14.4" hidden="1" customHeight="1">
      <c r="B36" s="33"/>
      <c r="E36" s="28" t="s">
        <v>49</v>
      </c>
      <c r="F36" s="92">
        <f>ROUND((SUM(BH121:BH148)),  2)</f>
        <v>0</v>
      </c>
      <c r="I36" s="93">
        <v>0.12</v>
      </c>
      <c r="J36" s="92">
        <f>0</f>
        <v>0</v>
      </c>
      <c r="L36" s="33"/>
    </row>
    <row r="37" spans="2:12" s="1" customFormat="1" ht="14.4" hidden="1" customHeight="1">
      <c r="B37" s="33"/>
      <c r="E37" s="28" t="s">
        <v>50</v>
      </c>
      <c r="F37" s="92">
        <f>ROUND((SUM(BI121:BI148)),  2)</f>
        <v>0</v>
      </c>
      <c r="I37" s="93">
        <v>0</v>
      </c>
      <c r="J37" s="92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4"/>
      <c r="D39" s="95" t="s">
        <v>51</v>
      </c>
      <c r="E39" s="58"/>
      <c r="F39" s="58"/>
      <c r="G39" s="96" t="s">
        <v>52</v>
      </c>
      <c r="H39" s="97" t="s">
        <v>53</v>
      </c>
      <c r="I39" s="58"/>
      <c r="J39" s="98">
        <f>SUM(J30:J37)</f>
        <v>0</v>
      </c>
      <c r="K39" s="99"/>
      <c r="L39" s="33"/>
    </row>
    <row r="40" spans="2:12" s="1" customFormat="1" ht="14.4" customHeight="1">
      <c r="B40" s="33"/>
      <c r="L40" s="33"/>
    </row>
    <row r="41" spans="2:12" ht="14.4" customHeight="1">
      <c r="B41" s="21"/>
      <c r="L41" s="21"/>
    </row>
    <row r="42" spans="2:12" ht="14.4" customHeight="1">
      <c r="B42" s="21"/>
      <c r="L42" s="21"/>
    </row>
    <row r="43" spans="2:12" ht="14.4" customHeight="1">
      <c r="B43" s="21"/>
      <c r="L43" s="21"/>
    </row>
    <row r="44" spans="2:12" ht="14.4" customHeight="1">
      <c r="B44" s="21"/>
      <c r="L44" s="21"/>
    </row>
    <row r="45" spans="2:12" ht="14.4" customHeight="1">
      <c r="B45" s="21"/>
      <c r="L45" s="21"/>
    </row>
    <row r="46" spans="2:12" ht="14.4" customHeight="1">
      <c r="B46" s="21"/>
      <c r="L46" s="21"/>
    </row>
    <row r="47" spans="2:12" ht="14.4" customHeight="1">
      <c r="B47" s="21"/>
      <c r="L47" s="21"/>
    </row>
    <row r="48" spans="2:12" ht="14.4" customHeight="1">
      <c r="B48" s="21"/>
      <c r="L48" s="21"/>
    </row>
    <row r="49" spans="2:12" ht="14.4" customHeight="1">
      <c r="B49" s="21"/>
      <c r="L49" s="21"/>
    </row>
    <row r="50" spans="2:12" s="1" customFormat="1" ht="14.4" customHeight="1">
      <c r="B50" s="33"/>
      <c r="D50" s="42" t="s">
        <v>54</v>
      </c>
      <c r="E50" s="43"/>
      <c r="F50" s="43"/>
      <c r="G50" s="42" t="s">
        <v>55</v>
      </c>
      <c r="H50" s="43"/>
      <c r="I50" s="43"/>
      <c r="J50" s="43"/>
      <c r="K50" s="43"/>
      <c r="L50" s="33"/>
    </row>
    <row r="51" spans="2:12" ht="10.199999999999999">
      <c r="B51" s="21"/>
      <c r="L51" s="21"/>
    </row>
    <row r="52" spans="2:12" ht="10.199999999999999">
      <c r="B52" s="21"/>
      <c r="L52" s="21"/>
    </row>
    <row r="53" spans="2:12" ht="10.199999999999999">
      <c r="B53" s="21"/>
      <c r="L53" s="21"/>
    </row>
    <row r="54" spans="2:12" ht="10.199999999999999">
      <c r="B54" s="21"/>
      <c r="L54" s="21"/>
    </row>
    <row r="55" spans="2:12" ht="10.199999999999999">
      <c r="B55" s="21"/>
      <c r="L55" s="21"/>
    </row>
    <row r="56" spans="2:12" ht="10.199999999999999">
      <c r="B56" s="21"/>
      <c r="L56" s="21"/>
    </row>
    <row r="57" spans="2:12" ht="10.199999999999999">
      <c r="B57" s="21"/>
      <c r="L57" s="21"/>
    </row>
    <row r="58" spans="2:12" ht="10.199999999999999">
      <c r="B58" s="21"/>
      <c r="L58" s="21"/>
    </row>
    <row r="59" spans="2:12" ht="10.199999999999999">
      <c r="B59" s="21"/>
      <c r="L59" s="21"/>
    </row>
    <row r="60" spans="2:12" ht="10.199999999999999">
      <c r="B60" s="21"/>
      <c r="L60" s="21"/>
    </row>
    <row r="61" spans="2:12" s="1" customFormat="1" ht="13.2">
      <c r="B61" s="33"/>
      <c r="D61" s="44" t="s">
        <v>56</v>
      </c>
      <c r="E61" s="35"/>
      <c r="F61" s="100" t="s">
        <v>57</v>
      </c>
      <c r="G61" s="44" t="s">
        <v>56</v>
      </c>
      <c r="H61" s="35"/>
      <c r="I61" s="35"/>
      <c r="J61" s="101" t="s">
        <v>57</v>
      </c>
      <c r="K61" s="35"/>
      <c r="L61" s="33"/>
    </row>
    <row r="62" spans="2:12" ht="10.199999999999999">
      <c r="B62" s="21"/>
      <c r="L62" s="21"/>
    </row>
    <row r="63" spans="2:12" ht="10.199999999999999">
      <c r="B63" s="21"/>
      <c r="L63" s="21"/>
    </row>
    <row r="64" spans="2:12" ht="10.199999999999999">
      <c r="B64" s="21"/>
      <c r="L64" s="21"/>
    </row>
    <row r="65" spans="2:12" s="1" customFormat="1" ht="13.2">
      <c r="B65" s="33"/>
      <c r="D65" s="42" t="s">
        <v>58</v>
      </c>
      <c r="E65" s="43"/>
      <c r="F65" s="43"/>
      <c r="G65" s="42" t="s">
        <v>59</v>
      </c>
      <c r="H65" s="43"/>
      <c r="I65" s="43"/>
      <c r="J65" s="43"/>
      <c r="K65" s="43"/>
      <c r="L65" s="33"/>
    </row>
    <row r="66" spans="2:12" ht="10.199999999999999">
      <c r="B66" s="21"/>
      <c r="L66" s="21"/>
    </row>
    <row r="67" spans="2:12" ht="10.199999999999999">
      <c r="B67" s="21"/>
      <c r="L67" s="21"/>
    </row>
    <row r="68" spans="2:12" ht="10.199999999999999">
      <c r="B68" s="21"/>
      <c r="L68" s="21"/>
    </row>
    <row r="69" spans="2:12" ht="10.199999999999999">
      <c r="B69" s="21"/>
      <c r="L69" s="21"/>
    </row>
    <row r="70" spans="2:12" ht="10.199999999999999">
      <c r="B70" s="21"/>
      <c r="L70" s="21"/>
    </row>
    <row r="71" spans="2:12" ht="10.199999999999999">
      <c r="B71" s="21"/>
      <c r="L71" s="21"/>
    </row>
    <row r="72" spans="2:12" ht="10.199999999999999">
      <c r="B72" s="21"/>
      <c r="L72" s="21"/>
    </row>
    <row r="73" spans="2:12" ht="10.199999999999999">
      <c r="B73" s="21"/>
      <c r="L73" s="21"/>
    </row>
    <row r="74" spans="2:12" ht="10.199999999999999">
      <c r="B74" s="21"/>
      <c r="L74" s="21"/>
    </row>
    <row r="75" spans="2:12" ht="10.199999999999999">
      <c r="B75" s="21"/>
      <c r="L75" s="21"/>
    </row>
    <row r="76" spans="2:12" s="1" customFormat="1" ht="13.2">
      <c r="B76" s="33"/>
      <c r="D76" s="44" t="s">
        <v>56</v>
      </c>
      <c r="E76" s="35"/>
      <c r="F76" s="100" t="s">
        <v>57</v>
      </c>
      <c r="G76" s="44" t="s">
        <v>56</v>
      </c>
      <c r="H76" s="35"/>
      <c r="I76" s="35"/>
      <c r="J76" s="101" t="s">
        <v>57</v>
      </c>
      <c r="K76" s="35"/>
      <c r="L76" s="33"/>
    </row>
    <row r="77" spans="2:12" s="1" customFormat="1" ht="14.4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47" s="1" customFormat="1" ht="6.9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47" s="1" customFormat="1" ht="24.9" customHeight="1">
      <c r="B82" s="33"/>
      <c r="C82" s="22" t="s">
        <v>151</v>
      </c>
      <c r="L82" s="33"/>
    </row>
    <row r="83" spans="2:47" s="1" customFormat="1" ht="6.9" customHeight="1">
      <c r="B83" s="33"/>
      <c r="L83" s="33"/>
    </row>
    <row r="84" spans="2:47" s="1" customFormat="1" ht="12" customHeight="1">
      <c r="B84" s="33"/>
      <c r="C84" s="28" t="s">
        <v>16</v>
      </c>
      <c r="L84" s="33"/>
    </row>
    <row r="85" spans="2:47" s="1" customFormat="1" ht="16.5" customHeight="1">
      <c r="B85" s="33"/>
      <c r="E85" s="241" t="str">
        <f>E7</f>
        <v>Liberecká náplavka - Revize 03</v>
      </c>
      <c r="F85" s="242"/>
      <c r="G85" s="242"/>
      <c r="H85" s="242"/>
      <c r="L85" s="33"/>
    </row>
    <row r="86" spans="2:47" s="1" customFormat="1" ht="12" customHeight="1">
      <c r="B86" s="33"/>
      <c r="C86" s="28" t="s">
        <v>145</v>
      </c>
      <c r="L86" s="33"/>
    </row>
    <row r="87" spans="2:47" s="1" customFormat="1" ht="16.5" customHeight="1">
      <c r="B87" s="33"/>
      <c r="E87" s="207" t="str">
        <f>E9</f>
        <v>SO 205 - Pobytové schody</v>
      </c>
      <c r="F87" s="243"/>
      <c r="G87" s="243"/>
      <c r="H87" s="243"/>
      <c r="L87" s="33"/>
    </row>
    <row r="88" spans="2:47" s="1" customFormat="1" ht="6.9" customHeight="1">
      <c r="B88" s="33"/>
      <c r="L88" s="33"/>
    </row>
    <row r="89" spans="2:47" s="1" customFormat="1" ht="12" customHeight="1">
      <c r="B89" s="33"/>
      <c r="C89" s="28" t="s">
        <v>22</v>
      </c>
      <c r="F89" s="26" t="str">
        <f>F12</f>
        <v xml:space="preserve"> </v>
      </c>
      <c r="I89" s="28" t="s">
        <v>24</v>
      </c>
      <c r="J89" s="53" t="str">
        <f>IF(J12="","",J12)</f>
        <v>15. 10. 2025</v>
      </c>
      <c r="L89" s="33"/>
    </row>
    <row r="90" spans="2:47" s="1" customFormat="1" ht="6.9" customHeight="1">
      <c r="B90" s="33"/>
      <c r="L90" s="33"/>
    </row>
    <row r="91" spans="2:47" s="1" customFormat="1" ht="25.65" customHeight="1">
      <c r="B91" s="33"/>
      <c r="C91" s="28" t="s">
        <v>28</v>
      </c>
      <c r="F91" s="26" t="str">
        <f>E15</f>
        <v xml:space="preserve">Statutární město Liberec </v>
      </c>
      <c r="I91" s="28" t="s">
        <v>34</v>
      </c>
      <c r="J91" s="31" t="str">
        <f>E21</f>
        <v>re: architekti studio s.r.o.</v>
      </c>
      <c r="L91" s="33"/>
    </row>
    <row r="92" spans="2:47" s="1" customFormat="1" ht="25.65" customHeight="1">
      <c r="B92" s="33"/>
      <c r="C92" s="28" t="s">
        <v>32</v>
      </c>
      <c r="F92" s="26" t="str">
        <f>IF(E18="","",E18)</f>
        <v>Vyplň údaj</v>
      </c>
      <c r="I92" s="28" t="s">
        <v>37</v>
      </c>
      <c r="J92" s="31" t="str">
        <f>E24</f>
        <v>PROPOS Liberec s.r.o.</v>
      </c>
      <c r="L92" s="33"/>
    </row>
    <row r="93" spans="2:47" s="1" customFormat="1" ht="10.35" customHeight="1">
      <c r="B93" s="33"/>
      <c r="L93" s="33"/>
    </row>
    <row r="94" spans="2:47" s="1" customFormat="1" ht="29.25" customHeight="1">
      <c r="B94" s="33"/>
      <c r="C94" s="102" t="s">
        <v>152</v>
      </c>
      <c r="D94" s="94"/>
      <c r="E94" s="94"/>
      <c r="F94" s="94"/>
      <c r="G94" s="94"/>
      <c r="H94" s="94"/>
      <c r="I94" s="94"/>
      <c r="J94" s="103" t="s">
        <v>153</v>
      </c>
      <c r="K94" s="94"/>
      <c r="L94" s="33"/>
    </row>
    <row r="95" spans="2:47" s="1" customFormat="1" ht="10.35" customHeight="1">
      <c r="B95" s="33"/>
      <c r="L95" s="33"/>
    </row>
    <row r="96" spans="2:47" s="1" customFormat="1" ht="22.8" customHeight="1">
      <c r="B96" s="33"/>
      <c r="C96" s="104" t="s">
        <v>154</v>
      </c>
      <c r="J96" s="67">
        <f>J121</f>
        <v>0</v>
      </c>
      <c r="L96" s="33"/>
      <c r="AU96" s="18" t="s">
        <v>155</v>
      </c>
    </row>
    <row r="97" spans="2:12" s="8" customFormat="1" ht="24.9" customHeight="1">
      <c r="B97" s="105"/>
      <c r="D97" s="106" t="s">
        <v>1150</v>
      </c>
      <c r="E97" s="107"/>
      <c r="F97" s="107"/>
      <c r="G97" s="107"/>
      <c r="H97" s="107"/>
      <c r="I97" s="107"/>
      <c r="J97" s="108">
        <f>J122</f>
        <v>0</v>
      </c>
      <c r="L97" s="105"/>
    </row>
    <row r="98" spans="2:12" s="8" customFormat="1" ht="24.9" customHeight="1">
      <c r="B98" s="105"/>
      <c r="D98" s="106" t="s">
        <v>1151</v>
      </c>
      <c r="E98" s="107"/>
      <c r="F98" s="107"/>
      <c r="G98" s="107"/>
      <c r="H98" s="107"/>
      <c r="I98" s="107"/>
      <c r="J98" s="108">
        <f>J125</f>
        <v>0</v>
      </c>
      <c r="L98" s="105"/>
    </row>
    <row r="99" spans="2:12" s="8" customFormat="1" ht="24.9" customHeight="1">
      <c r="B99" s="105"/>
      <c r="D99" s="106" t="s">
        <v>1152</v>
      </c>
      <c r="E99" s="107"/>
      <c r="F99" s="107"/>
      <c r="G99" s="107"/>
      <c r="H99" s="107"/>
      <c r="I99" s="107"/>
      <c r="J99" s="108">
        <f>J134</f>
        <v>0</v>
      </c>
      <c r="L99" s="105"/>
    </row>
    <row r="100" spans="2:12" s="8" customFormat="1" ht="24.9" customHeight="1">
      <c r="B100" s="105"/>
      <c r="D100" s="106" t="s">
        <v>1153</v>
      </c>
      <c r="E100" s="107"/>
      <c r="F100" s="107"/>
      <c r="G100" s="107"/>
      <c r="H100" s="107"/>
      <c r="I100" s="107"/>
      <c r="J100" s="108">
        <f>J137</f>
        <v>0</v>
      </c>
      <c r="L100" s="105"/>
    </row>
    <row r="101" spans="2:12" s="8" customFormat="1" ht="24.9" customHeight="1">
      <c r="B101" s="105"/>
      <c r="D101" s="106" t="s">
        <v>1154</v>
      </c>
      <c r="E101" s="107"/>
      <c r="F101" s="107"/>
      <c r="G101" s="107"/>
      <c r="H101" s="107"/>
      <c r="I101" s="107"/>
      <c r="J101" s="108">
        <f>J142</f>
        <v>0</v>
      </c>
      <c r="L101" s="105"/>
    </row>
    <row r="102" spans="2:12" s="1" customFormat="1" ht="21.75" customHeight="1">
      <c r="B102" s="33"/>
      <c r="L102" s="33"/>
    </row>
    <row r="103" spans="2:12" s="1" customFormat="1" ht="6.9" customHeight="1"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33"/>
    </row>
    <row r="107" spans="2:12" s="1" customFormat="1" ht="6.9" customHeight="1"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33"/>
    </row>
    <row r="108" spans="2:12" s="1" customFormat="1" ht="24.9" customHeight="1">
      <c r="B108" s="33"/>
      <c r="C108" s="22" t="s">
        <v>172</v>
      </c>
      <c r="L108" s="33"/>
    </row>
    <row r="109" spans="2:12" s="1" customFormat="1" ht="6.9" customHeight="1">
      <c r="B109" s="33"/>
      <c r="L109" s="33"/>
    </row>
    <row r="110" spans="2:12" s="1" customFormat="1" ht="12" customHeight="1">
      <c r="B110" s="33"/>
      <c r="C110" s="28" t="s">
        <v>16</v>
      </c>
      <c r="L110" s="33"/>
    </row>
    <row r="111" spans="2:12" s="1" customFormat="1" ht="16.5" customHeight="1">
      <c r="B111" s="33"/>
      <c r="E111" s="241" t="str">
        <f>E7</f>
        <v>Liberecká náplavka - Revize 03</v>
      </c>
      <c r="F111" s="242"/>
      <c r="G111" s="242"/>
      <c r="H111" s="242"/>
      <c r="L111" s="33"/>
    </row>
    <row r="112" spans="2:12" s="1" customFormat="1" ht="12" customHeight="1">
      <c r="B112" s="33"/>
      <c r="C112" s="28" t="s">
        <v>145</v>
      </c>
      <c r="L112" s="33"/>
    </row>
    <row r="113" spans="2:65" s="1" customFormat="1" ht="16.5" customHeight="1">
      <c r="B113" s="33"/>
      <c r="E113" s="207" t="str">
        <f>E9</f>
        <v>SO 205 - Pobytové schody</v>
      </c>
      <c r="F113" s="243"/>
      <c r="G113" s="243"/>
      <c r="H113" s="243"/>
      <c r="L113" s="33"/>
    </row>
    <row r="114" spans="2:65" s="1" customFormat="1" ht="6.9" customHeight="1">
      <c r="B114" s="33"/>
      <c r="L114" s="33"/>
    </row>
    <row r="115" spans="2:65" s="1" customFormat="1" ht="12" customHeight="1">
      <c r="B115" s="33"/>
      <c r="C115" s="28" t="s">
        <v>22</v>
      </c>
      <c r="F115" s="26" t="str">
        <f>F12</f>
        <v xml:space="preserve"> </v>
      </c>
      <c r="I115" s="28" t="s">
        <v>24</v>
      </c>
      <c r="J115" s="53" t="str">
        <f>IF(J12="","",J12)</f>
        <v>15. 10. 2025</v>
      </c>
      <c r="L115" s="33"/>
    </row>
    <row r="116" spans="2:65" s="1" customFormat="1" ht="6.9" customHeight="1">
      <c r="B116" s="33"/>
      <c r="L116" s="33"/>
    </row>
    <row r="117" spans="2:65" s="1" customFormat="1" ht="25.65" customHeight="1">
      <c r="B117" s="33"/>
      <c r="C117" s="28" t="s">
        <v>28</v>
      </c>
      <c r="F117" s="26" t="str">
        <f>E15</f>
        <v xml:space="preserve">Statutární město Liberec </v>
      </c>
      <c r="I117" s="28" t="s">
        <v>34</v>
      </c>
      <c r="J117" s="31" t="str">
        <f>E21</f>
        <v>re: architekti studio s.r.o.</v>
      </c>
      <c r="L117" s="33"/>
    </row>
    <row r="118" spans="2:65" s="1" customFormat="1" ht="25.65" customHeight="1">
      <c r="B118" s="33"/>
      <c r="C118" s="28" t="s">
        <v>32</v>
      </c>
      <c r="F118" s="26" t="str">
        <f>IF(E18="","",E18)</f>
        <v>Vyplň údaj</v>
      </c>
      <c r="I118" s="28" t="s">
        <v>37</v>
      </c>
      <c r="J118" s="31" t="str">
        <f>E24</f>
        <v>PROPOS Liberec s.r.o.</v>
      </c>
      <c r="L118" s="33"/>
    </row>
    <row r="119" spans="2:65" s="1" customFormat="1" ht="10.35" customHeight="1">
      <c r="B119" s="33"/>
      <c r="L119" s="33"/>
    </row>
    <row r="120" spans="2:65" s="10" customFormat="1" ht="29.25" customHeight="1">
      <c r="B120" s="113"/>
      <c r="C120" s="114" t="s">
        <v>173</v>
      </c>
      <c r="D120" s="115" t="s">
        <v>66</v>
      </c>
      <c r="E120" s="115" t="s">
        <v>62</v>
      </c>
      <c r="F120" s="115" t="s">
        <v>63</v>
      </c>
      <c r="G120" s="115" t="s">
        <v>174</v>
      </c>
      <c r="H120" s="115" t="s">
        <v>175</v>
      </c>
      <c r="I120" s="115" t="s">
        <v>176</v>
      </c>
      <c r="J120" s="115" t="s">
        <v>153</v>
      </c>
      <c r="K120" s="116" t="s">
        <v>177</v>
      </c>
      <c r="L120" s="113"/>
      <c r="M120" s="60" t="s">
        <v>1</v>
      </c>
      <c r="N120" s="61" t="s">
        <v>45</v>
      </c>
      <c r="O120" s="61" t="s">
        <v>178</v>
      </c>
      <c r="P120" s="61" t="s">
        <v>179</v>
      </c>
      <c r="Q120" s="61" t="s">
        <v>180</v>
      </c>
      <c r="R120" s="61" t="s">
        <v>181</v>
      </c>
      <c r="S120" s="61" t="s">
        <v>182</v>
      </c>
      <c r="T120" s="62" t="s">
        <v>183</v>
      </c>
    </row>
    <row r="121" spans="2:65" s="1" customFormat="1" ht="22.8" customHeight="1">
      <c r="B121" s="33"/>
      <c r="C121" s="65" t="s">
        <v>184</v>
      </c>
      <c r="J121" s="117">
        <f>BK121</f>
        <v>0</v>
      </c>
      <c r="L121" s="33"/>
      <c r="M121" s="63"/>
      <c r="N121" s="54"/>
      <c r="O121" s="54"/>
      <c r="P121" s="118">
        <f>P122+P125+P134+P137+P142</f>
        <v>0</v>
      </c>
      <c r="Q121" s="54"/>
      <c r="R121" s="118">
        <f>R122+R125+R134+R137+R142</f>
        <v>0</v>
      </c>
      <c r="S121" s="54"/>
      <c r="T121" s="119">
        <f>T122+T125+T134+T137+T142</f>
        <v>0</v>
      </c>
      <c r="AT121" s="18" t="s">
        <v>80</v>
      </c>
      <c r="AU121" s="18" t="s">
        <v>155</v>
      </c>
      <c r="BK121" s="120">
        <f>BK122+BK125+BK134+BK137+BK142</f>
        <v>0</v>
      </c>
    </row>
    <row r="122" spans="2:65" s="11" customFormat="1" ht="25.95" customHeight="1">
      <c r="B122" s="121"/>
      <c r="D122" s="122" t="s">
        <v>80</v>
      </c>
      <c r="E122" s="123" t="s">
        <v>81</v>
      </c>
      <c r="F122" s="123" t="s">
        <v>1158</v>
      </c>
      <c r="I122" s="124"/>
      <c r="J122" s="125">
        <f>BK122</f>
        <v>0</v>
      </c>
      <c r="L122" s="121"/>
      <c r="M122" s="126"/>
      <c r="P122" s="127">
        <f>SUM(P123:P124)</f>
        <v>0</v>
      </c>
      <c r="R122" s="127">
        <f>SUM(R123:R124)</f>
        <v>0</v>
      </c>
      <c r="T122" s="128">
        <f>SUM(T123:T124)</f>
        <v>0</v>
      </c>
      <c r="AR122" s="122" t="s">
        <v>21</v>
      </c>
      <c r="AT122" s="129" t="s">
        <v>80</v>
      </c>
      <c r="AU122" s="129" t="s">
        <v>81</v>
      </c>
      <c r="AY122" s="122" t="s">
        <v>187</v>
      </c>
      <c r="BK122" s="130">
        <f>SUM(BK123:BK124)</f>
        <v>0</v>
      </c>
    </row>
    <row r="123" spans="2:65" s="1" customFormat="1" ht="16.5" customHeight="1">
      <c r="B123" s="33"/>
      <c r="C123" s="133" t="s">
        <v>21</v>
      </c>
      <c r="D123" s="133" t="s">
        <v>189</v>
      </c>
      <c r="E123" s="134" t="s">
        <v>1159</v>
      </c>
      <c r="F123" s="135" t="s">
        <v>1160</v>
      </c>
      <c r="G123" s="136" t="s">
        <v>1161</v>
      </c>
      <c r="H123" s="137">
        <v>49.191000000000003</v>
      </c>
      <c r="I123" s="138"/>
      <c r="J123" s="139">
        <f>ROUND(I123*H123,2)</f>
        <v>0</v>
      </c>
      <c r="K123" s="135" t="s">
        <v>1</v>
      </c>
      <c r="L123" s="33"/>
      <c r="M123" s="140" t="s">
        <v>1</v>
      </c>
      <c r="N123" s="141" t="s">
        <v>46</v>
      </c>
      <c r="P123" s="142">
        <f>O123*H123</f>
        <v>0</v>
      </c>
      <c r="Q123" s="142">
        <v>0</v>
      </c>
      <c r="R123" s="142">
        <f>Q123*H123</f>
        <v>0</v>
      </c>
      <c r="S123" s="142">
        <v>0</v>
      </c>
      <c r="T123" s="143">
        <f>S123*H123</f>
        <v>0</v>
      </c>
      <c r="AR123" s="144" t="s">
        <v>194</v>
      </c>
      <c r="AT123" s="144" t="s">
        <v>189</v>
      </c>
      <c r="AU123" s="144" t="s">
        <v>21</v>
      </c>
      <c r="AY123" s="18" t="s">
        <v>187</v>
      </c>
      <c r="BE123" s="145">
        <f>IF(N123="základní",J123,0)</f>
        <v>0</v>
      </c>
      <c r="BF123" s="145">
        <f>IF(N123="snížená",J123,0)</f>
        <v>0</v>
      </c>
      <c r="BG123" s="145">
        <f>IF(N123="zákl. přenesená",J123,0)</f>
        <v>0</v>
      </c>
      <c r="BH123" s="145">
        <f>IF(N123="sníž. přenesená",J123,0)</f>
        <v>0</v>
      </c>
      <c r="BI123" s="145">
        <f>IF(N123="nulová",J123,0)</f>
        <v>0</v>
      </c>
      <c r="BJ123" s="18" t="s">
        <v>21</v>
      </c>
      <c r="BK123" s="145">
        <f>ROUND(I123*H123,2)</f>
        <v>0</v>
      </c>
      <c r="BL123" s="18" t="s">
        <v>194</v>
      </c>
      <c r="BM123" s="144" t="s">
        <v>91</v>
      </c>
    </row>
    <row r="124" spans="2:65" s="1" customFormat="1" ht="67.2">
      <c r="B124" s="33"/>
      <c r="D124" s="147" t="s">
        <v>219</v>
      </c>
      <c r="F124" s="167" t="s">
        <v>1351</v>
      </c>
      <c r="I124" s="168"/>
      <c r="L124" s="33"/>
      <c r="M124" s="169"/>
      <c r="T124" s="57"/>
      <c r="AT124" s="18" t="s">
        <v>219</v>
      </c>
      <c r="AU124" s="18" t="s">
        <v>21</v>
      </c>
    </row>
    <row r="125" spans="2:65" s="11" customFormat="1" ht="25.95" customHeight="1">
      <c r="B125" s="121"/>
      <c r="D125" s="122" t="s">
        <v>80</v>
      </c>
      <c r="E125" s="123" t="s">
        <v>21</v>
      </c>
      <c r="F125" s="123" t="s">
        <v>188</v>
      </c>
      <c r="I125" s="124"/>
      <c r="J125" s="125">
        <f>BK125</f>
        <v>0</v>
      </c>
      <c r="L125" s="121"/>
      <c r="M125" s="126"/>
      <c r="P125" s="127">
        <f>SUM(P126:P133)</f>
        <v>0</v>
      </c>
      <c r="R125" s="127">
        <f>SUM(R126:R133)</f>
        <v>0</v>
      </c>
      <c r="T125" s="128">
        <f>SUM(T126:T133)</f>
        <v>0</v>
      </c>
      <c r="AR125" s="122" t="s">
        <v>21</v>
      </c>
      <c r="AT125" s="129" t="s">
        <v>80</v>
      </c>
      <c r="AU125" s="129" t="s">
        <v>81</v>
      </c>
      <c r="AY125" s="122" t="s">
        <v>187</v>
      </c>
      <c r="BK125" s="130">
        <f>SUM(BK126:BK133)</f>
        <v>0</v>
      </c>
    </row>
    <row r="126" spans="2:65" s="1" customFormat="1" ht="16.5" customHeight="1">
      <c r="B126" s="33"/>
      <c r="C126" s="133" t="s">
        <v>91</v>
      </c>
      <c r="D126" s="133" t="s">
        <v>189</v>
      </c>
      <c r="E126" s="134" t="s">
        <v>1170</v>
      </c>
      <c r="F126" s="135" t="s">
        <v>1171</v>
      </c>
      <c r="G126" s="136" t="s">
        <v>1161</v>
      </c>
      <c r="H126" s="137">
        <v>14.925000000000001</v>
      </c>
      <c r="I126" s="138"/>
      <c r="J126" s="139">
        <f>ROUND(I126*H126,2)</f>
        <v>0</v>
      </c>
      <c r="K126" s="135" t="s">
        <v>1</v>
      </c>
      <c r="L126" s="33"/>
      <c r="M126" s="140" t="s">
        <v>1</v>
      </c>
      <c r="N126" s="141" t="s">
        <v>46</v>
      </c>
      <c r="P126" s="142">
        <f>O126*H126</f>
        <v>0</v>
      </c>
      <c r="Q126" s="142">
        <v>0</v>
      </c>
      <c r="R126" s="142">
        <f>Q126*H126</f>
        <v>0</v>
      </c>
      <c r="S126" s="142">
        <v>0</v>
      </c>
      <c r="T126" s="143">
        <f>S126*H126</f>
        <v>0</v>
      </c>
      <c r="AR126" s="144" t="s">
        <v>194</v>
      </c>
      <c r="AT126" s="144" t="s">
        <v>189</v>
      </c>
      <c r="AU126" s="144" t="s">
        <v>21</v>
      </c>
      <c r="AY126" s="18" t="s">
        <v>187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8" t="s">
        <v>21</v>
      </c>
      <c r="BK126" s="145">
        <f>ROUND(I126*H126,2)</f>
        <v>0</v>
      </c>
      <c r="BL126" s="18" t="s">
        <v>194</v>
      </c>
      <c r="BM126" s="144" t="s">
        <v>194</v>
      </c>
    </row>
    <row r="127" spans="2:65" s="1" customFormat="1" ht="134.4">
      <c r="B127" s="33"/>
      <c r="D127" s="147" t="s">
        <v>219</v>
      </c>
      <c r="F127" s="167" t="s">
        <v>1352</v>
      </c>
      <c r="I127" s="168"/>
      <c r="L127" s="33"/>
      <c r="M127" s="169"/>
      <c r="T127" s="57"/>
      <c r="AT127" s="18" t="s">
        <v>219</v>
      </c>
      <c r="AU127" s="18" t="s">
        <v>21</v>
      </c>
    </row>
    <row r="128" spans="2:65" s="1" customFormat="1" ht="16.5" customHeight="1">
      <c r="B128" s="33"/>
      <c r="C128" s="133" t="s">
        <v>205</v>
      </c>
      <c r="D128" s="133" t="s">
        <v>189</v>
      </c>
      <c r="E128" s="134" t="s">
        <v>1173</v>
      </c>
      <c r="F128" s="135" t="s">
        <v>1174</v>
      </c>
      <c r="G128" s="136" t="s">
        <v>1161</v>
      </c>
      <c r="H128" s="137">
        <v>64.116</v>
      </c>
      <c r="I128" s="138"/>
      <c r="J128" s="139">
        <f>ROUND(I128*H128,2)</f>
        <v>0</v>
      </c>
      <c r="K128" s="135" t="s">
        <v>1</v>
      </c>
      <c r="L128" s="33"/>
      <c r="M128" s="140" t="s">
        <v>1</v>
      </c>
      <c r="N128" s="141" t="s">
        <v>46</v>
      </c>
      <c r="P128" s="142">
        <f>O128*H128</f>
        <v>0</v>
      </c>
      <c r="Q128" s="142">
        <v>0</v>
      </c>
      <c r="R128" s="142">
        <f>Q128*H128</f>
        <v>0</v>
      </c>
      <c r="S128" s="142">
        <v>0</v>
      </c>
      <c r="T128" s="143">
        <f>S128*H128</f>
        <v>0</v>
      </c>
      <c r="AR128" s="144" t="s">
        <v>194</v>
      </c>
      <c r="AT128" s="144" t="s">
        <v>189</v>
      </c>
      <c r="AU128" s="144" t="s">
        <v>21</v>
      </c>
      <c r="AY128" s="18" t="s">
        <v>187</v>
      </c>
      <c r="BE128" s="145">
        <f>IF(N128="základní",J128,0)</f>
        <v>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8" t="s">
        <v>21</v>
      </c>
      <c r="BK128" s="145">
        <f>ROUND(I128*H128,2)</f>
        <v>0</v>
      </c>
      <c r="BL128" s="18" t="s">
        <v>194</v>
      </c>
      <c r="BM128" s="144" t="s">
        <v>223</v>
      </c>
    </row>
    <row r="129" spans="2:65" s="1" customFormat="1" ht="172.8">
      <c r="B129" s="33"/>
      <c r="D129" s="147" t="s">
        <v>219</v>
      </c>
      <c r="F129" s="167" t="s">
        <v>1353</v>
      </c>
      <c r="I129" s="168"/>
      <c r="L129" s="33"/>
      <c r="M129" s="169"/>
      <c r="T129" s="57"/>
      <c r="AT129" s="18" t="s">
        <v>219</v>
      </c>
      <c r="AU129" s="18" t="s">
        <v>21</v>
      </c>
    </row>
    <row r="130" spans="2:65" s="1" customFormat="1" ht="16.5" customHeight="1">
      <c r="B130" s="33"/>
      <c r="C130" s="133" t="s">
        <v>194</v>
      </c>
      <c r="D130" s="133" t="s">
        <v>189</v>
      </c>
      <c r="E130" s="134" t="s">
        <v>1176</v>
      </c>
      <c r="F130" s="135" t="s">
        <v>1177</v>
      </c>
      <c r="G130" s="136" t="s">
        <v>1161</v>
      </c>
      <c r="H130" s="137">
        <v>14.925000000000001</v>
      </c>
      <c r="I130" s="138"/>
      <c r="J130" s="139">
        <f>ROUND(I130*H130,2)</f>
        <v>0</v>
      </c>
      <c r="K130" s="135" t="s">
        <v>1</v>
      </c>
      <c r="L130" s="33"/>
      <c r="M130" s="140" t="s">
        <v>1</v>
      </c>
      <c r="N130" s="141" t="s">
        <v>46</v>
      </c>
      <c r="P130" s="142">
        <f>O130*H130</f>
        <v>0</v>
      </c>
      <c r="Q130" s="142">
        <v>0</v>
      </c>
      <c r="R130" s="142">
        <f>Q130*H130</f>
        <v>0</v>
      </c>
      <c r="S130" s="142">
        <v>0</v>
      </c>
      <c r="T130" s="143">
        <f>S130*H130</f>
        <v>0</v>
      </c>
      <c r="AR130" s="144" t="s">
        <v>194</v>
      </c>
      <c r="AT130" s="144" t="s">
        <v>189</v>
      </c>
      <c r="AU130" s="144" t="s">
        <v>21</v>
      </c>
      <c r="AY130" s="18" t="s">
        <v>187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8" t="s">
        <v>21</v>
      </c>
      <c r="BK130" s="145">
        <f>ROUND(I130*H130,2)</f>
        <v>0</v>
      </c>
      <c r="BL130" s="18" t="s">
        <v>194</v>
      </c>
      <c r="BM130" s="144" t="s">
        <v>234</v>
      </c>
    </row>
    <row r="131" spans="2:65" s="1" customFormat="1" ht="124.8">
      <c r="B131" s="33"/>
      <c r="D131" s="147" t="s">
        <v>219</v>
      </c>
      <c r="F131" s="167" t="s">
        <v>1354</v>
      </c>
      <c r="I131" s="168"/>
      <c r="L131" s="33"/>
      <c r="M131" s="169"/>
      <c r="T131" s="57"/>
      <c r="AT131" s="18" t="s">
        <v>219</v>
      </c>
      <c r="AU131" s="18" t="s">
        <v>21</v>
      </c>
    </row>
    <row r="132" spans="2:65" s="1" customFormat="1" ht="16.5" customHeight="1">
      <c r="B132" s="33"/>
      <c r="C132" s="133" t="s">
        <v>215</v>
      </c>
      <c r="D132" s="133" t="s">
        <v>189</v>
      </c>
      <c r="E132" s="134" t="s">
        <v>1179</v>
      </c>
      <c r="F132" s="135" t="s">
        <v>1180</v>
      </c>
      <c r="G132" s="136" t="s">
        <v>1161</v>
      </c>
      <c r="H132" s="137">
        <v>14.925000000000001</v>
      </c>
      <c r="I132" s="138"/>
      <c r="J132" s="139">
        <f>ROUND(I132*H132,2)</f>
        <v>0</v>
      </c>
      <c r="K132" s="135" t="s">
        <v>1</v>
      </c>
      <c r="L132" s="33"/>
      <c r="M132" s="140" t="s">
        <v>1</v>
      </c>
      <c r="N132" s="141" t="s">
        <v>46</v>
      </c>
      <c r="P132" s="142">
        <f>O132*H132</f>
        <v>0</v>
      </c>
      <c r="Q132" s="142">
        <v>0</v>
      </c>
      <c r="R132" s="142">
        <f>Q132*H132</f>
        <v>0</v>
      </c>
      <c r="S132" s="142">
        <v>0</v>
      </c>
      <c r="T132" s="143">
        <f>S132*H132</f>
        <v>0</v>
      </c>
      <c r="AR132" s="144" t="s">
        <v>194</v>
      </c>
      <c r="AT132" s="144" t="s">
        <v>189</v>
      </c>
      <c r="AU132" s="144" t="s">
        <v>21</v>
      </c>
      <c r="AY132" s="18" t="s">
        <v>187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8" t="s">
        <v>21</v>
      </c>
      <c r="BK132" s="145">
        <f>ROUND(I132*H132,2)</f>
        <v>0</v>
      </c>
      <c r="BL132" s="18" t="s">
        <v>194</v>
      </c>
      <c r="BM132" s="144" t="s">
        <v>26</v>
      </c>
    </row>
    <row r="133" spans="2:65" s="1" customFormat="1" ht="96">
      <c r="B133" s="33"/>
      <c r="D133" s="147" t="s">
        <v>219</v>
      </c>
      <c r="F133" s="167" t="s">
        <v>1355</v>
      </c>
      <c r="I133" s="168"/>
      <c r="L133" s="33"/>
      <c r="M133" s="169"/>
      <c r="T133" s="57"/>
      <c r="AT133" s="18" t="s">
        <v>219</v>
      </c>
      <c r="AU133" s="18" t="s">
        <v>21</v>
      </c>
    </row>
    <row r="134" spans="2:65" s="11" customFormat="1" ht="25.95" customHeight="1">
      <c r="B134" s="121"/>
      <c r="D134" s="122" t="s">
        <v>80</v>
      </c>
      <c r="E134" s="123" t="s">
        <v>91</v>
      </c>
      <c r="F134" s="123" t="s">
        <v>1182</v>
      </c>
      <c r="I134" s="124"/>
      <c r="J134" s="125">
        <f>BK134</f>
        <v>0</v>
      </c>
      <c r="L134" s="121"/>
      <c r="M134" s="126"/>
      <c r="P134" s="127">
        <f>SUM(P135:P136)</f>
        <v>0</v>
      </c>
      <c r="R134" s="127">
        <f>SUM(R135:R136)</f>
        <v>0</v>
      </c>
      <c r="T134" s="128">
        <f>SUM(T135:T136)</f>
        <v>0</v>
      </c>
      <c r="AR134" s="122" t="s">
        <v>21</v>
      </c>
      <c r="AT134" s="129" t="s">
        <v>80</v>
      </c>
      <c r="AU134" s="129" t="s">
        <v>81</v>
      </c>
      <c r="AY134" s="122" t="s">
        <v>187</v>
      </c>
      <c r="BK134" s="130">
        <f>SUM(BK135:BK136)</f>
        <v>0</v>
      </c>
    </row>
    <row r="135" spans="2:65" s="1" customFormat="1" ht="16.5" customHeight="1">
      <c r="B135" s="33"/>
      <c r="C135" s="133" t="s">
        <v>223</v>
      </c>
      <c r="D135" s="133" t="s">
        <v>189</v>
      </c>
      <c r="E135" s="134" t="s">
        <v>1183</v>
      </c>
      <c r="F135" s="135" t="s">
        <v>1184</v>
      </c>
      <c r="G135" s="136" t="s">
        <v>244</v>
      </c>
      <c r="H135" s="137">
        <v>67.7</v>
      </c>
      <c r="I135" s="138"/>
      <c r="J135" s="139">
        <f>ROUND(I135*H135,2)</f>
        <v>0</v>
      </c>
      <c r="K135" s="135" t="s">
        <v>1</v>
      </c>
      <c r="L135" s="33"/>
      <c r="M135" s="140" t="s">
        <v>1</v>
      </c>
      <c r="N135" s="141" t="s">
        <v>46</v>
      </c>
      <c r="P135" s="142">
        <f>O135*H135</f>
        <v>0</v>
      </c>
      <c r="Q135" s="142">
        <v>0</v>
      </c>
      <c r="R135" s="142">
        <f>Q135*H135</f>
        <v>0</v>
      </c>
      <c r="S135" s="142">
        <v>0</v>
      </c>
      <c r="T135" s="143">
        <f>S135*H135</f>
        <v>0</v>
      </c>
      <c r="AR135" s="144" t="s">
        <v>194</v>
      </c>
      <c r="AT135" s="144" t="s">
        <v>189</v>
      </c>
      <c r="AU135" s="144" t="s">
        <v>21</v>
      </c>
      <c r="AY135" s="18" t="s">
        <v>187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8" t="s">
        <v>21</v>
      </c>
      <c r="BK135" s="145">
        <f>ROUND(I135*H135,2)</f>
        <v>0</v>
      </c>
      <c r="BL135" s="18" t="s">
        <v>194</v>
      </c>
      <c r="BM135" s="144" t="s">
        <v>8</v>
      </c>
    </row>
    <row r="136" spans="2:65" s="1" customFormat="1" ht="76.8">
      <c r="B136" s="33"/>
      <c r="D136" s="147" t="s">
        <v>219</v>
      </c>
      <c r="F136" s="167" t="s">
        <v>1356</v>
      </c>
      <c r="I136" s="168"/>
      <c r="L136" s="33"/>
      <c r="M136" s="169"/>
      <c r="T136" s="57"/>
      <c r="AT136" s="18" t="s">
        <v>219</v>
      </c>
      <c r="AU136" s="18" t="s">
        <v>21</v>
      </c>
    </row>
    <row r="137" spans="2:65" s="11" customFormat="1" ht="25.95" customHeight="1">
      <c r="B137" s="121"/>
      <c r="D137" s="122" t="s">
        <v>80</v>
      </c>
      <c r="E137" s="123" t="s">
        <v>205</v>
      </c>
      <c r="F137" s="123" t="s">
        <v>1208</v>
      </c>
      <c r="I137" s="124"/>
      <c r="J137" s="125">
        <f>BK137</f>
        <v>0</v>
      </c>
      <c r="L137" s="121"/>
      <c r="M137" s="126"/>
      <c r="P137" s="127">
        <f>SUM(P138:P141)</f>
        <v>0</v>
      </c>
      <c r="R137" s="127">
        <f>SUM(R138:R141)</f>
        <v>0</v>
      </c>
      <c r="T137" s="128">
        <f>SUM(T138:T141)</f>
        <v>0</v>
      </c>
      <c r="AR137" s="122" t="s">
        <v>21</v>
      </c>
      <c r="AT137" s="129" t="s">
        <v>80</v>
      </c>
      <c r="AU137" s="129" t="s">
        <v>81</v>
      </c>
      <c r="AY137" s="122" t="s">
        <v>187</v>
      </c>
      <c r="BK137" s="130">
        <f>SUM(BK138:BK141)</f>
        <v>0</v>
      </c>
    </row>
    <row r="138" spans="2:65" s="1" customFormat="1" ht="16.5" customHeight="1">
      <c r="B138" s="33"/>
      <c r="C138" s="133" t="s">
        <v>234</v>
      </c>
      <c r="D138" s="133" t="s">
        <v>189</v>
      </c>
      <c r="E138" s="134" t="s">
        <v>1357</v>
      </c>
      <c r="F138" s="135" t="s">
        <v>1358</v>
      </c>
      <c r="G138" s="136" t="s">
        <v>1161</v>
      </c>
      <c r="H138" s="137">
        <v>46.244</v>
      </c>
      <c r="I138" s="138"/>
      <c r="J138" s="139">
        <f>ROUND(I138*H138,2)</f>
        <v>0</v>
      </c>
      <c r="K138" s="135" t="s">
        <v>1</v>
      </c>
      <c r="L138" s="33"/>
      <c r="M138" s="140" t="s">
        <v>1</v>
      </c>
      <c r="N138" s="141" t="s">
        <v>46</v>
      </c>
      <c r="P138" s="142">
        <f>O138*H138</f>
        <v>0</v>
      </c>
      <c r="Q138" s="142">
        <v>0</v>
      </c>
      <c r="R138" s="142">
        <f>Q138*H138</f>
        <v>0</v>
      </c>
      <c r="S138" s="142">
        <v>0</v>
      </c>
      <c r="T138" s="143">
        <f>S138*H138</f>
        <v>0</v>
      </c>
      <c r="AR138" s="144" t="s">
        <v>194</v>
      </c>
      <c r="AT138" s="144" t="s">
        <v>189</v>
      </c>
      <c r="AU138" s="144" t="s">
        <v>21</v>
      </c>
      <c r="AY138" s="18" t="s">
        <v>187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8" t="s">
        <v>21</v>
      </c>
      <c r="BK138" s="145">
        <f>ROUND(I138*H138,2)</f>
        <v>0</v>
      </c>
      <c r="BL138" s="18" t="s">
        <v>194</v>
      </c>
      <c r="BM138" s="144" t="s">
        <v>278</v>
      </c>
    </row>
    <row r="139" spans="2:65" s="1" customFormat="1" ht="192">
      <c r="B139" s="33"/>
      <c r="D139" s="147" t="s">
        <v>219</v>
      </c>
      <c r="F139" s="167" t="s">
        <v>1359</v>
      </c>
      <c r="I139" s="168"/>
      <c r="L139" s="33"/>
      <c r="M139" s="169"/>
      <c r="T139" s="57"/>
      <c r="AT139" s="18" t="s">
        <v>219</v>
      </c>
      <c r="AU139" s="18" t="s">
        <v>21</v>
      </c>
    </row>
    <row r="140" spans="2:65" s="1" customFormat="1" ht="16.5" customHeight="1">
      <c r="B140" s="33"/>
      <c r="C140" s="133" t="s">
        <v>239</v>
      </c>
      <c r="D140" s="133" t="s">
        <v>189</v>
      </c>
      <c r="E140" s="134" t="s">
        <v>1337</v>
      </c>
      <c r="F140" s="135" t="s">
        <v>1338</v>
      </c>
      <c r="G140" s="136" t="s">
        <v>1191</v>
      </c>
      <c r="H140" s="137">
        <v>0.96099999999999997</v>
      </c>
      <c r="I140" s="138"/>
      <c r="J140" s="139">
        <f>ROUND(I140*H140,2)</f>
        <v>0</v>
      </c>
      <c r="K140" s="135" t="s">
        <v>1</v>
      </c>
      <c r="L140" s="33"/>
      <c r="M140" s="140" t="s">
        <v>1</v>
      </c>
      <c r="N140" s="141" t="s">
        <v>46</v>
      </c>
      <c r="P140" s="142">
        <f>O140*H140</f>
        <v>0</v>
      </c>
      <c r="Q140" s="142">
        <v>0</v>
      </c>
      <c r="R140" s="142">
        <f>Q140*H140</f>
        <v>0</v>
      </c>
      <c r="S140" s="142">
        <v>0</v>
      </c>
      <c r="T140" s="143">
        <f>S140*H140</f>
        <v>0</v>
      </c>
      <c r="AR140" s="144" t="s">
        <v>194</v>
      </c>
      <c r="AT140" s="144" t="s">
        <v>189</v>
      </c>
      <c r="AU140" s="144" t="s">
        <v>21</v>
      </c>
      <c r="AY140" s="18" t="s">
        <v>187</v>
      </c>
      <c r="BE140" s="145">
        <f>IF(N140="základní",J140,0)</f>
        <v>0</v>
      </c>
      <c r="BF140" s="145">
        <f>IF(N140="snížená",J140,0)</f>
        <v>0</v>
      </c>
      <c r="BG140" s="145">
        <f>IF(N140="zákl. přenesená",J140,0)</f>
        <v>0</v>
      </c>
      <c r="BH140" s="145">
        <f>IF(N140="sníž. přenesená",J140,0)</f>
        <v>0</v>
      </c>
      <c r="BI140" s="145">
        <f>IF(N140="nulová",J140,0)</f>
        <v>0</v>
      </c>
      <c r="BJ140" s="18" t="s">
        <v>21</v>
      </c>
      <c r="BK140" s="145">
        <f>ROUND(I140*H140,2)</f>
        <v>0</v>
      </c>
      <c r="BL140" s="18" t="s">
        <v>194</v>
      </c>
      <c r="BM140" s="144" t="s">
        <v>289</v>
      </c>
    </row>
    <row r="141" spans="2:65" s="1" customFormat="1" ht="153.6">
      <c r="B141" s="33"/>
      <c r="D141" s="147" t="s">
        <v>219</v>
      </c>
      <c r="F141" s="167" t="s">
        <v>1360</v>
      </c>
      <c r="I141" s="168"/>
      <c r="L141" s="33"/>
      <c r="M141" s="169"/>
      <c r="T141" s="57"/>
      <c r="AT141" s="18" t="s">
        <v>219</v>
      </c>
      <c r="AU141" s="18" t="s">
        <v>21</v>
      </c>
    </row>
    <row r="142" spans="2:65" s="11" customFormat="1" ht="25.95" customHeight="1">
      <c r="B142" s="121"/>
      <c r="D142" s="122" t="s">
        <v>80</v>
      </c>
      <c r="E142" s="123" t="s">
        <v>194</v>
      </c>
      <c r="F142" s="123" t="s">
        <v>271</v>
      </c>
      <c r="I142" s="124"/>
      <c r="J142" s="125">
        <f>BK142</f>
        <v>0</v>
      </c>
      <c r="L142" s="121"/>
      <c r="M142" s="126"/>
      <c r="P142" s="127">
        <f>SUM(P143:P148)</f>
        <v>0</v>
      </c>
      <c r="R142" s="127">
        <f>SUM(R143:R148)</f>
        <v>0</v>
      </c>
      <c r="T142" s="128">
        <f>SUM(T143:T148)</f>
        <v>0</v>
      </c>
      <c r="AR142" s="122" t="s">
        <v>21</v>
      </c>
      <c r="AT142" s="129" t="s">
        <v>80</v>
      </c>
      <c r="AU142" s="129" t="s">
        <v>81</v>
      </c>
      <c r="AY142" s="122" t="s">
        <v>187</v>
      </c>
      <c r="BK142" s="130">
        <f>SUM(BK143:BK148)</f>
        <v>0</v>
      </c>
    </row>
    <row r="143" spans="2:65" s="1" customFormat="1" ht="16.5" customHeight="1">
      <c r="B143" s="33"/>
      <c r="C143" s="133" t="s">
        <v>8</v>
      </c>
      <c r="D143" s="133" t="s">
        <v>189</v>
      </c>
      <c r="E143" s="134" t="s">
        <v>1331</v>
      </c>
      <c r="F143" s="135" t="s">
        <v>1332</v>
      </c>
      <c r="G143" s="136" t="s">
        <v>1161</v>
      </c>
      <c r="H143" s="137">
        <v>5.6609999999999996</v>
      </c>
      <c r="I143" s="138"/>
      <c r="J143" s="139">
        <f>ROUND(I143*H143,2)</f>
        <v>0</v>
      </c>
      <c r="K143" s="135" t="s">
        <v>1</v>
      </c>
      <c r="L143" s="33"/>
      <c r="M143" s="140" t="s">
        <v>1</v>
      </c>
      <c r="N143" s="141" t="s">
        <v>46</v>
      </c>
      <c r="P143" s="142">
        <f>O143*H143</f>
        <v>0</v>
      </c>
      <c r="Q143" s="142">
        <v>0</v>
      </c>
      <c r="R143" s="142">
        <f>Q143*H143</f>
        <v>0</v>
      </c>
      <c r="S143" s="142">
        <v>0</v>
      </c>
      <c r="T143" s="143">
        <f>S143*H143</f>
        <v>0</v>
      </c>
      <c r="AR143" s="144" t="s">
        <v>194</v>
      </c>
      <c r="AT143" s="144" t="s">
        <v>189</v>
      </c>
      <c r="AU143" s="144" t="s">
        <v>21</v>
      </c>
      <c r="AY143" s="18" t="s">
        <v>187</v>
      </c>
      <c r="BE143" s="145">
        <f>IF(N143="základní",J143,0)</f>
        <v>0</v>
      </c>
      <c r="BF143" s="145">
        <f>IF(N143="snížená",J143,0)</f>
        <v>0</v>
      </c>
      <c r="BG143" s="145">
        <f>IF(N143="zákl. přenesená",J143,0)</f>
        <v>0</v>
      </c>
      <c r="BH143" s="145">
        <f>IF(N143="sníž. přenesená",J143,0)</f>
        <v>0</v>
      </c>
      <c r="BI143" s="145">
        <f>IF(N143="nulová",J143,0)</f>
        <v>0</v>
      </c>
      <c r="BJ143" s="18" t="s">
        <v>21</v>
      </c>
      <c r="BK143" s="145">
        <f>ROUND(I143*H143,2)</f>
        <v>0</v>
      </c>
      <c r="BL143" s="18" t="s">
        <v>194</v>
      </c>
      <c r="BM143" s="144" t="s">
        <v>1361</v>
      </c>
    </row>
    <row r="144" spans="2:65" s="1" customFormat="1" ht="134.4">
      <c r="B144" s="33"/>
      <c r="D144" s="147" t="s">
        <v>219</v>
      </c>
      <c r="F144" s="167" t="s">
        <v>1362</v>
      </c>
      <c r="I144" s="168"/>
      <c r="L144" s="33"/>
      <c r="M144" s="169"/>
      <c r="T144" s="57"/>
      <c r="AT144" s="18" t="s">
        <v>219</v>
      </c>
      <c r="AU144" s="18" t="s">
        <v>21</v>
      </c>
    </row>
    <row r="145" spans="2:65" s="1" customFormat="1" ht="16.5" customHeight="1">
      <c r="B145" s="33"/>
      <c r="C145" s="133" t="s">
        <v>26</v>
      </c>
      <c r="D145" s="133" t="s">
        <v>189</v>
      </c>
      <c r="E145" s="134" t="s">
        <v>1236</v>
      </c>
      <c r="F145" s="135" t="s">
        <v>1237</v>
      </c>
      <c r="G145" s="136" t="s">
        <v>1161</v>
      </c>
      <c r="H145" s="137">
        <v>6.8</v>
      </c>
      <c r="I145" s="138"/>
      <c r="J145" s="139">
        <f>ROUND(I145*H145,2)</f>
        <v>0</v>
      </c>
      <c r="K145" s="135" t="s">
        <v>1</v>
      </c>
      <c r="L145" s="33"/>
      <c r="M145" s="140" t="s">
        <v>1</v>
      </c>
      <c r="N145" s="141" t="s">
        <v>46</v>
      </c>
      <c r="P145" s="142">
        <f>O145*H145</f>
        <v>0</v>
      </c>
      <c r="Q145" s="142">
        <v>0</v>
      </c>
      <c r="R145" s="142">
        <f>Q145*H145</f>
        <v>0</v>
      </c>
      <c r="S145" s="142">
        <v>0</v>
      </c>
      <c r="T145" s="143">
        <f>S145*H145</f>
        <v>0</v>
      </c>
      <c r="AR145" s="144" t="s">
        <v>194</v>
      </c>
      <c r="AT145" s="144" t="s">
        <v>189</v>
      </c>
      <c r="AU145" s="144" t="s">
        <v>21</v>
      </c>
      <c r="AY145" s="18" t="s">
        <v>187</v>
      </c>
      <c r="BE145" s="145">
        <f>IF(N145="základní",J145,0)</f>
        <v>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18" t="s">
        <v>21</v>
      </c>
      <c r="BK145" s="145">
        <f>ROUND(I145*H145,2)</f>
        <v>0</v>
      </c>
      <c r="BL145" s="18" t="s">
        <v>194</v>
      </c>
      <c r="BM145" s="144" t="s">
        <v>299</v>
      </c>
    </row>
    <row r="146" spans="2:65" s="1" customFormat="1" ht="163.19999999999999">
      <c r="B146" s="33"/>
      <c r="D146" s="147" t="s">
        <v>219</v>
      </c>
      <c r="F146" s="167" t="s">
        <v>1363</v>
      </c>
      <c r="I146" s="168"/>
      <c r="L146" s="33"/>
      <c r="M146" s="169"/>
      <c r="T146" s="57"/>
      <c r="AT146" s="18" t="s">
        <v>219</v>
      </c>
      <c r="AU146" s="18" t="s">
        <v>21</v>
      </c>
    </row>
    <row r="147" spans="2:65" s="1" customFormat="1" ht="16.5" customHeight="1">
      <c r="B147" s="33"/>
      <c r="C147" s="133" t="s">
        <v>250</v>
      </c>
      <c r="D147" s="133" t="s">
        <v>189</v>
      </c>
      <c r="E147" s="134" t="s">
        <v>1242</v>
      </c>
      <c r="F147" s="135" t="s">
        <v>1243</v>
      </c>
      <c r="G147" s="136" t="s">
        <v>1161</v>
      </c>
      <c r="H147" s="137">
        <v>17.396000000000001</v>
      </c>
      <c r="I147" s="138"/>
      <c r="J147" s="139">
        <f>ROUND(I147*H147,2)</f>
        <v>0</v>
      </c>
      <c r="K147" s="135" t="s">
        <v>1</v>
      </c>
      <c r="L147" s="33"/>
      <c r="M147" s="140" t="s">
        <v>1</v>
      </c>
      <c r="N147" s="141" t="s">
        <v>46</v>
      </c>
      <c r="P147" s="142">
        <f>O147*H147</f>
        <v>0</v>
      </c>
      <c r="Q147" s="142">
        <v>0</v>
      </c>
      <c r="R147" s="142">
        <f>Q147*H147</f>
        <v>0</v>
      </c>
      <c r="S147" s="142">
        <v>0</v>
      </c>
      <c r="T147" s="143">
        <f>S147*H147</f>
        <v>0</v>
      </c>
      <c r="AR147" s="144" t="s">
        <v>194</v>
      </c>
      <c r="AT147" s="144" t="s">
        <v>189</v>
      </c>
      <c r="AU147" s="144" t="s">
        <v>21</v>
      </c>
      <c r="AY147" s="18" t="s">
        <v>187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8" t="s">
        <v>21</v>
      </c>
      <c r="BK147" s="145">
        <f>ROUND(I147*H147,2)</f>
        <v>0</v>
      </c>
      <c r="BL147" s="18" t="s">
        <v>194</v>
      </c>
      <c r="BM147" s="144" t="s">
        <v>308</v>
      </c>
    </row>
    <row r="148" spans="2:65" s="1" customFormat="1" ht="48">
      <c r="B148" s="33"/>
      <c r="D148" s="147" t="s">
        <v>219</v>
      </c>
      <c r="F148" s="167" t="s">
        <v>1364</v>
      </c>
      <c r="I148" s="168"/>
      <c r="L148" s="33"/>
      <c r="M148" s="192"/>
      <c r="N148" s="189"/>
      <c r="O148" s="189"/>
      <c r="P148" s="189"/>
      <c r="Q148" s="189"/>
      <c r="R148" s="189"/>
      <c r="S148" s="189"/>
      <c r="T148" s="193"/>
      <c r="AT148" s="18" t="s">
        <v>219</v>
      </c>
      <c r="AU148" s="18" t="s">
        <v>21</v>
      </c>
    </row>
    <row r="149" spans="2:65" s="1" customFormat="1" ht="6.9" customHeight="1">
      <c r="B149" s="45"/>
      <c r="C149" s="46"/>
      <c r="D149" s="46"/>
      <c r="E149" s="46"/>
      <c r="F149" s="46"/>
      <c r="G149" s="46"/>
      <c r="H149" s="46"/>
      <c r="I149" s="46"/>
      <c r="J149" s="46"/>
      <c r="K149" s="46"/>
      <c r="L149" s="33"/>
    </row>
  </sheetData>
  <sheetProtection algorithmName="SHA-512" hashValue="dRLGczfHoXtjlrHLcrY/ec5p1qqgTowDDscqyO1wukb5ZOu1A424I6937WsHsyBPqv32+VAuoJ10OdI707rn3w==" saltValue="kO9AX81mq3i1EyvKloNCBoznHUhU3PkvPMp9TICN34mGS29HyNe4L2NohRYwuTbxq7RS7g3ekhBL4KrxDikvtQ==" spinCount="100000" sheet="1" objects="1" scenarios="1" formatColumns="0" formatRows="0" autoFilter="0"/>
  <autoFilter ref="C120:K148" xr:uid="{00000000-0009-0000-0000-000009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4" fitToHeight="100" orientation="landscape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161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8" t="s">
        <v>118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91</v>
      </c>
    </row>
    <row r="4" spans="2:46" ht="24.9" customHeight="1">
      <c r="B4" s="21"/>
      <c r="D4" s="22" t="s">
        <v>144</v>
      </c>
      <c r="L4" s="21"/>
      <c r="M4" s="89" t="s">
        <v>10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241" t="str">
        <f>'Rekapitulace stavby'!K6</f>
        <v>Liberecká náplavka - Revize 03</v>
      </c>
      <c r="F7" s="242"/>
      <c r="G7" s="242"/>
      <c r="H7" s="242"/>
      <c r="L7" s="21"/>
    </row>
    <row r="8" spans="2:46" s="1" customFormat="1" ht="12" customHeight="1">
      <c r="B8" s="33"/>
      <c r="D8" s="28" t="s">
        <v>145</v>
      </c>
      <c r="L8" s="33"/>
    </row>
    <row r="9" spans="2:46" s="1" customFormat="1" ht="16.5" customHeight="1">
      <c r="B9" s="33"/>
      <c r="E9" s="207" t="s">
        <v>1365</v>
      </c>
      <c r="F9" s="243"/>
      <c r="G9" s="243"/>
      <c r="H9" s="243"/>
      <c r="L9" s="33"/>
    </row>
    <row r="10" spans="2:46" s="1" customFormat="1" ht="10.199999999999999">
      <c r="B10" s="33"/>
      <c r="L10" s="33"/>
    </row>
    <row r="11" spans="2:46" s="1" customFormat="1" ht="12" customHeight="1">
      <c r="B11" s="33"/>
      <c r="D11" s="28" t="s">
        <v>19</v>
      </c>
      <c r="F11" s="26" t="s">
        <v>1</v>
      </c>
      <c r="I11" s="28" t="s">
        <v>20</v>
      </c>
      <c r="J11" s="26" t="s">
        <v>1</v>
      </c>
      <c r="L11" s="33"/>
    </row>
    <row r="12" spans="2:46" s="1" customFormat="1" ht="12" customHeight="1">
      <c r="B12" s="33"/>
      <c r="D12" s="28" t="s">
        <v>22</v>
      </c>
      <c r="F12" s="26" t="s">
        <v>148</v>
      </c>
      <c r="I12" s="28" t="s">
        <v>24</v>
      </c>
      <c r="J12" s="53" t="str">
        <f>'Rekapitulace stavby'!AN8</f>
        <v>15. 10. 2025</v>
      </c>
      <c r="L12" s="33"/>
    </row>
    <row r="13" spans="2:46" s="1" customFormat="1" ht="10.8" customHeight="1">
      <c r="B13" s="33"/>
      <c r="L13" s="33"/>
    </row>
    <row r="14" spans="2:46" s="1" customFormat="1" ht="12" customHeight="1">
      <c r="B14" s="33"/>
      <c r="D14" s="28" t="s">
        <v>28</v>
      </c>
      <c r="I14" s="28" t="s">
        <v>29</v>
      </c>
      <c r="J14" s="26" t="str">
        <f>IF('Rekapitulace stavby'!AN10="","",'Rekapitulace stavby'!AN10)</f>
        <v/>
      </c>
      <c r="L14" s="33"/>
    </row>
    <row r="15" spans="2:46" s="1" customFormat="1" ht="18" customHeight="1">
      <c r="B15" s="33"/>
      <c r="E15" s="26" t="str">
        <f>IF('Rekapitulace stavby'!E11="","",'Rekapitulace stavby'!E11)</f>
        <v xml:space="preserve">Statutární město Liberec </v>
      </c>
      <c r="I15" s="28" t="s">
        <v>31</v>
      </c>
      <c r="J15" s="26" t="str">
        <f>IF('Rekapitulace stavby'!AN11="","",'Rekapitulace stavby'!AN11)</f>
        <v/>
      </c>
      <c r="L15" s="33"/>
    </row>
    <row r="16" spans="2:46" s="1" customFormat="1" ht="6.9" customHeight="1">
      <c r="B16" s="33"/>
      <c r="L16" s="33"/>
    </row>
    <row r="17" spans="2:12" s="1" customFormat="1" ht="12" customHeight="1">
      <c r="B17" s="33"/>
      <c r="D17" s="28" t="s">
        <v>32</v>
      </c>
      <c r="I17" s="28" t="s">
        <v>29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244" t="str">
        <f>'Rekapitulace stavby'!E14</f>
        <v>Vyplň údaj</v>
      </c>
      <c r="F18" s="213"/>
      <c r="G18" s="213"/>
      <c r="H18" s="213"/>
      <c r="I18" s="28" t="s">
        <v>31</v>
      </c>
      <c r="J18" s="29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8" t="s">
        <v>34</v>
      </c>
      <c r="I20" s="28" t="s">
        <v>29</v>
      </c>
      <c r="J20" s="26" t="str">
        <f>IF('Rekapitulace stavby'!AN16="","",'Rekapitulace stavby'!AN16)</f>
        <v/>
      </c>
      <c r="L20" s="33"/>
    </row>
    <row r="21" spans="2:12" s="1" customFormat="1" ht="18" customHeight="1">
      <c r="B21" s="33"/>
      <c r="E21" s="26" t="str">
        <f>IF('Rekapitulace stavby'!E17="","",'Rekapitulace stavby'!E17)</f>
        <v>re: architekti studio s.r.o.</v>
      </c>
      <c r="I21" s="28" t="s">
        <v>31</v>
      </c>
      <c r="J21" s="26" t="str">
        <f>IF('Rekapitulace stavby'!AN17="","",'Rekapitulace stavby'!AN17)</f>
        <v/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8" t="s">
        <v>37</v>
      </c>
      <c r="I23" s="28" t="s">
        <v>29</v>
      </c>
      <c r="J23" s="26" t="str">
        <f>IF('Rekapitulace stavby'!AN19="","",'Rekapitulace stavby'!AN19)</f>
        <v/>
      </c>
      <c r="L23" s="33"/>
    </row>
    <row r="24" spans="2:12" s="1" customFormat="1" ht="18" customHeight="1">
      <c r="B24" s="33"/>
      <c r="E24" s="26" t="str">
        <f>IF('Rekapitulace stavby'!E20="","",'Rekapitulace stavby'!E20)</f>
        <v>PROPOS Liberec s.r.o.</v>
      </c>
      <c r="I24" s="28" t="s">
        <v>31</v>
      </c>
      <c r="J24" s="26" t="str">
        <f>IF('Rekapitulace stavby'!AN20="","",'Rekapitulace stavby'!AN20)</f>
        <v/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8" t="s">
        <v>39</v>
      </c>
      <c r="L26" s="33"/>
    </row>
    <row r="27" spans="2:12" s="7" customFormat="1" ht="23.25" customHeight="1">
      <c r="B27" s="90"/>
      <c r="E27" s="218" t="s">
        <v>1149</v>
      </c>
      <c r="F27" s="218"/>
      <c r="G27" s="218"/>
      <c r="H27" s="218"/>
      <c r="L27" s="90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4"/>
      <c r="E29" s="54"/>
      <c r="F29" s="54"/>
      <c r="G29" s="54"/>
      <c r="H29" s="54"/>
      <c r="I29" s="54"/>
      <c r="J29" s="54"/>
      <c r="K29" s="54"/>
      <c r="L29" s="33"/>
    </row>
    <row r="30" spans="2:12" s="1" customFormat="1" ht="25.35" customHeight="1">
      <c r="B30" s="33"/>
      <c r="D30" s="91" t="s">
        <v>41</v>
      </c>
      <c r="J30" s="67">
        <f>ROUND(J123, 2)</f>
        <v>0</v>
      </c>
      <c r="L30" s="33"/>
    </row>
    <row r="31" spans="2:12" s="1" customFormat="1" ht="6.9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14.4" customHeight="1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4" customHeight="1">
      <c r="B33" s="33"/>
      <c r="D33" s="56" t="s">
        <v>45</v>
      </c>
      <c r="E33" s="28" t="s">
        <v>46</v>
      </c>
      <c r="F33" s="92">
        <f>ROUND((SUM(BE123:BE160)),  2)</f>
        <v>0</v>
      </c>
      <c r="I33" s="93">
        <v>0.21</v>
      </c>
      <c r="J33" s="92">
        <f>ROUND(((SUM(BE123:BE160))*I33),  2)</f>
        <v>0</v>
      </c>
      <c r="L33" s="33"/>
    </row>
    <row r="34" spans="2:12" s="1" customFormat="1" ht="14.4" customHeight="1">
      <c r="B34" s="33"/>
      <c r="E34" s="28" t="s">
        <v>47</v>
      </c>
      <c r="F34" s="92">
        <f>ROUND((SUM(BF123:BF160)),  2)</f>
        <v>0</v>
      </c>
      <c r="I34" s="93">
        <v>0.12</v>
      </c>
      <c r="J34" s="92">
        <f>ROUND(((SUM(BF123:BF160))*I34),  2)</f>
        <v>0</v>
      </c>
      <c r="L34" s="33"/>
    </row>
    <row r="35" spans="2:12" s="1" customFormat="1" ht="14.4" hidden="1" customHeight="1">
      <c r="B35" s="33"/>
      <c r="E35" s="28" t="s">
        <v>48</v>
      </c>
      <c r="F35" s="92">
        <f>ROUND((SUM(BG123:BG160)),  2)</f>
        <v>0</v>
      </c>
      <c r="I35" s="93">
        <v>0.21</v>
      </c>
      <c r="J35" s="92">
        <f>0</f>
        <v>0</v>
      </c>
      <c r="L35" s="33"/>
    </row>
    <row r="36" spans="2:12" s="1" customFormat="1" ht="14.4" hidden="1" customHeight="1">
      <c r="B36" s="33"/>
      <c r="E36" s="28" t="s">
        <v>49</v>
      </c>
      <c r="F36" s="92">
        <f>ROUND((SUM(BH123:BH160)),  2)</f>
        <v>0</v>
      </c>
      <c r="I36" s="93">
        <v>0.12</v>
      </c>
      <c r="J36" s="92">
        <f>0</f>
        <v>0</v>
      </c>
      <c r="L36" s="33"/>
    </row>
    <row r="37" spans="2:12" s="1" customFormat="1" ht="14.4" hidden="1" customHeight="1">
      <c r="B37" s="33"/>
      <c r="E37" s="28" t="s">
        <v>50</v>
      </c>
      <c r="F37" s="92">
        <f>ROUND((SUM(BI123:BI160)),  2)</f>
        <v>0</v>
      </c>
      <c r="I37" s="93">
        <v>0</v>
      </c>
      <c r="J37" s="92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4"/>
      <c r="D39" s="95" t="s">
        <v>51</v>
      </c>
      <c r="E39" s="58"/>
      <c r="F39" s="58"/>
      <c r="G39" s="96" t="s">
        <v>52</v>
      </c>
      <c r="H39" s="97" t="s">
        <v>53</v>
      </c>
      <c r="I39" s="58"/>
      <c r="J39" s="98">
        <f>SUM(J30:J37)</f>
        <v>0</v>
      </c>
      <c r="K39" s="99"/>
      <c r="L39" s="33"/>
    </row>
    <row r="40" spans="2:12" s="1" customFormat="1" ht="14.4" customHeight="1">
      <c r="B40" s="33"/>
      <c r="L40" s="33"/>
    </row>
    <row r="41" spans="2:12" ht="14.4" customHeight="1">
      <c r="B41" s="21"/>
      <c r="L41" s="21"/>
    </row>
    <row r="42" spans="2:12" ht="14.4" customHeight="1">
      <c r="B42" s="21"/>
      <c r="L42" s="21"/>
    </row>
    <row r="43" spans="2:12" ht="14.4" customHeight="1">
      <c r="B43" s="21"/>
      <c r="L43" s="21"/>
    </row>
    <row r="44" spans="2:12" ht="14.4" customHeight="1">
      <c r="B44" s="21"/>
      <c r="L44" s="21"/>
    </row>
    <row r="45" spans="2:12" ht="14.4" customHeight="1">
      <c r="B45" s="21"/>
      <c r="L45" s="21"/>
    </row>
    <row r="46" spans="2:12" ht="14.4" customHeight="1">
      <c r="B46" s="21"/>
      <c r="L46" s="21"/>
    </row>
    <row r="47" spans="2:12" ht="14.4" customHeight="1">
      <c r="B47" s="21"/>
      <c r="L47" s="21"/>
    </row>
    <row r="48" spans="2:12" ht="14.4" customHeight="1">
      <c r="B48" s="21"/>
      <c r="L48" s="21"/>
    </row>
    <row r="49" spans="2:12" ht="14.4" customHeight="1">
      <c r="B49" s="21"/>
      <c r="L49" s="21"/>
    </row>
    <row r="50" spans="2:12" s="1" customFormat="1" ht="14.4" customHeight="1">
      <c r="B50" s="33"/>
      <c r="D50" s="42" t="s">
        <v>54</v>
      </c>
      <c r="E50" s="43"/>
      <c r="F50" s="43"/>
      <c r="G50" s="42" t="s">
        <v>55</v>
      </c>
      <c r="H50" s="43"/>
      <c r="I50" s="43"/>
      <c r="J50" s="43"/>
      <c r="K50" s="43"/>
      <c r="L50" s="33"/>
    </row>
    <row r="51" spans="2:12" ht="10.199999999999999">
      <c r="B51" s="21"/>
      <c r="L51" s="21"/>
    </row>
    <row r="52" spans="2:12" ht="10.199999999999999">
      <c r="B52" s="21"/>
      <c r="L52" s="21"/>
    </row>
    <row r="53" spans="2:12" ht="10.199999999999999">
      <c r="B53" s="21"/>
      <c r="L53" s="21"/>
    </row>
    <row r="54" spans="2:12" ht="10.199999999999999">
      <c r="B54" s="21"/>
      <c r="L54" s="21"/>
    </row>
    <row r="55" spans="2:12" ht="10.199999999999999">
      <c r="B55" s="21"/>
      <c r="L55" s="21"/>
    </row>
    <row r="56" spans="2:12" ht="10.199999999999999">
      <c r="B56" s="21"/>
      <c r="L56" s="21"/>
    </row>
    <row r="57" spans="2:12" ht="10.199999999999999">
      <c r="B57" s="21"/>
      <c r="L57" s="21"/>
    </row>
    <row r="58" spans="2:12" ht="10.199999999999999">
      <c r="B58" s="21"/>
      <c r="L58" s="21"/>
    </row>
    <row r="59" spans="2:12" ht="10.199999999999999">
      <c r="B59" s="21"/>
      <c r="L59" s="21"/>
    </row>
    <row r="60" spans="2:12" ht="10.199999999999999">
      <c r="B60" s="21"/>
      <c r="L60" s="21"/>
    </row>
    <row r="61" spans="2:12" s="1" customFormat="1" ht="13.2">
      <c r="B61" s="33"/>
      <c r="D61" s="44" t="s">
        <v>56</v>
      </c>
      <c r="E61" s="35"/>
      <c r="F61" s="100" t="s">
        <v>57</v>
      </c>
      <c r="G61" s="44" t="s">
        <v>56</v>
      </c>
      <c r="H61" s="35"/>
      <c r="I61" s="35"/>
      <c r="J61" s="101" t="s">
        <v>57</v>
      </c>
      <c r="K61" s="35"/>
      <c r="L61" s="33"/>
    </row>
    <row r="62" spans="2:12" ht="10.199999999999999">
      <c r="B62" s="21"/>
      <c r="L62" s="21"/>
    </row>
    <row r="63" spans="2:12" ht="10.199999999999999">
      <c r="B63" s="21"/>
      <c r="L63" s="21"/>
    </row>
    <row r="64" spans="2:12" ht="10.199999999999999">
      <c r="B64" s="21"/>
      <c r="L64" s="21"/>
    </row>
    <row r="65" spans="2:12" s="1" customFormat="1" ht="13.2">
      <c r="B65" s="33"/>
      <c r="D65" s="42" t="s">
        <v>58</v>
      </c>
      <c r="E65" s="43"/>
      <c r="F65" s="43"/>
      <c r="G65" s="42" t="s">
        <v>59</v>
      </c>
      <c r="H65" s="43"/>
      <c r="I65" s="43"/>
      <c r="J65" s="43"/>
      <c r="K65" s="43"/>
      <c r="L65" s="33"/>
    </row>
    <row r="66" spans="2:12" ht="10.199999999999999">
      <c r="B66" s="21"/>
      <c r="L66" s="21"/>
    </row>
    <row r="67" spans="2:12" ht="10.199999999999999">
      <c r="B67" s="21"/>
      <c r="L67" s="21"/>
    </row>
    <row r="68" spans="2:12" ht="10.199999999999999">
      <c r="B68" s="21"/>
      <c r="L68" s="21"/>
    </row>
    <row r="69" spans="2:12" ht="10.199999999999999">
      <c r="B69" s="21"/>
      <c r="L69" s="21"/>
    </row>
    <row r="70" spans="2:12" ht="10.199999999999999">
      <c r="B70" s="21"/>
      <c r="L70" s="21"/>
    </row>
    <row r="71" spans="2:12" ht="10.199999999999999">
      <c r="B71" s="21"/>
      <c r="L71" s="21"/>
    </row>
    <row r="72" spans="2:12" ht="10.199999999999999">
      <c r="B72" s="21"/>
      <c r="L72" s="21"/>
    </row>
    <row r="73" spans="2:12" ht="10.199999999999999">
      <c r="B73" s="21"/>
      <c r="L73" s="21"/>
    </row>
    <row r="74" spans="2:12" ht="10.199999999999999">
      <c r="B74" s="21"/>
      <c r="L74" s="21"/>
    </row>
    <row r="75" spans="2:12" ht="10.199999999999999">
      <c r="B75" s="21"/>
      <c r="L75" s="21"/>
    </row>
    <row r="76" spans="2:12" s="1" customFormat="1" ht="13.2">
      <c r="B76" s="33"/>
      <c r="D76" s="44" t="s">
        <v>56</v>
      </c>
      <c r="E76" s="35"/>
      <c r="F76" s="100" t="s">
        <v>57</v>
      </c>
      <c r="G76" s="44" t="s">
        <v>56</v>
      </c>
      <c r="H76" s="35"/>
      <c r="I76" s="35"/>
      <c r="J76" s="101" t="s">
        <v>57</v>
      </c>
      <c r="K76" s="35"/>
      <c r="L76" s="33"/>
    </row>
    <row r="77" spans="2:12" s="1" customFormat="1" ht="14.4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47" s="1" customFormat="1" ht="6.9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47" s="1" customFormat="1" ht="24.9" customHeight="1">
      <c r="B82" s="33"/>
      <c r="C82" s="22" t="s">
        <v>151</v>
      </c>
      <c r="L82" s="33"/>
    </row>
    <row r="83" spans="2:47" s="1" customFormat="1" ht="6.9" customHeight="1">
      <c r="B83" s="33"/>
      <c r="L83" s="33"/>
    </row>
    <row r="84" spans="2:47" s="1" customFormat="1" ht="12" customHeight="1">
      <c r="B84" s="33"/>
      <c r="C84" s="28" t="s">
        <v>16</v>
      </c>
      <c r="L84" s="33"/>
    </row>
    <row r="85" spans="2:47" s="1" customFormat="1" ht="16.5" customHeight="1">
      <c r="B85" s="33"/>
      <c r="E85" s="241" t="str">
        <f>E7</f>
        <v>Liberecká náplavka - Revize 03</v>
      </c>
      <c r="F85" s="242"/>
      <c r="G85" s="242"/>
      <c r="H85" s="242"/>
      <c r="L85" s="33"/>
    </row>
    <row r="86" spans="2:47" s="1" customFormat="1" ht="12" customHeight="1">
      <c r="B86" s="33"/>
      <c r="C86" s="28" t="s">
        <v>145</v>
      </c>
      <c r="L86" s="33"/>
    </row>
    <row r="87" spans="2:47" s="1" customFormat="1" ht="16.5" customHeight="1">
      <c r="B87" s="33"/>
      <c r="E87" s="207" t="str">
        <f>E9</f>
        <v>SO 206 - Objekty ochranných a opěrných zdí</v>
      </c>
      <c r="F87" s="243"/>
      <c r="G87" s="243"/>
      <c r="H87" s="243"/>
      <c r="L87" s="33"/>
    </row>
    <row r="88" spans="2:47" s="1" customFormat="1" ht="6.9" customHeight="1">
      <c r="B88" s="33"/>
      <c r="L88" s="33"/>
    </row>
    <row r="89" spans="2:47" s="1" customFormat="1" ht="12" customHeight="1">
      <c r="B89" s="33"/>
      <c r="C89" s="28" t="s">
        <v>22</v>
      </c>
      <c r="F89" s="26" t="str">
        <f>F12</f>
        <v xml:space="preserve"> </v>
      </c>
      <c r="I89" s="28" t="s">
        <v>24</v>
      </c>
      <c r="J89" s="53" t="str">
        <f>IF(J12="","",J12)</f>
        <v>15. 10. 2025</v>
      </c>
      <c r="L89" s="33"/>
    </row>
    <row r="90" spans="2:47" s="1" customFormat="1" ht="6.9" customHeight="1">
      <c r="B90" s="33"/>
      <c r="L90" s="33"/>
    </row>
    <row r="91" spans="2:47" s="1" customFormat="1" ht="25.65" customHeight="1">
      <c r="B91" s="33"/>
      <c r="C91" s="28" t="s">
        <v>28</v>
      </c>
      <c r="F91" s="26" t="str">
        <f>E15</f>
        <v xml:space="preserve">Statutární město Liberec </v>
      </c>
      <c r="I91" s="28" t="s">
        <v>34</v>
      </c>
      <c r="J91" s="31" t="str">
        <f>E21</f>
        <v>re: architekti studio s.r.o.</v>
      </c>
      <c r="L91" s="33"/>
    </row>
    <row r="92" spans="2:47" s="1" customFormat="1" ht="25.65" customHeight="1">
      <c r="B92" s="33"/>
      <c r="C92" s="28" t="s">
        <v>32</v>
      </c>
      <c r="F92" s="26" t="str">
        <f>IF(E18="","",E18)</f>
        <v>Vyplň údaj</v>
      </c>
      <c r="I92" s="28" t="s">
        <v>37</v>
      </c>
      <c r="J92" s="31" t="str">
        <f>E24</f>
        <v>PROPOS Liberec s.r.o.</v>
      </c>
      <c r="L92" s="33"/>
    </row>
    <row r="93" spans="2:47" s="1" customFormat="1" ht="10.35" customHeight="1">
      <c r="B93" s="33"/>
      <c r="L93" s="33"/>
    </row>
    <row r="94" spans="2:47" s="1" customFormat="1" ht="29.25" customHeight="1">
      <c r="B94" s="33"/>
      <c r="C94" s="102" t="s">
        <v>152</v>
      </c>
      <c r="D94" s="94"/>
      <c r="E94" s="94"/>
      <c r="F94" s="94"/>
      <c r="G94" s="94"/>
      <c r="H94" s="94"/>
      <c r="I94" s="94"/>
      <c r="J94" s="103" t="s">
        <v>153</v>
      </c>
      <c r="K94" s="94"/>
      <c r="L94" s="33"/>
    </row>
    <row r="95" spans="2:47" s="1" customFormat="1" ht="10.35" customHeight="1">
      <c r="B95" s="33"/>
      <c r="L95" s="33"/>
    </row>
    <row r="96" spans="2:47" s="1" customFormat="1" ht="22.8" customHeight="1">
      <c r="B96" s="33"/>
      <c r="C96" s="104" t="s">
        <v>154</v>
      </c>
      <c r="J96" s="67">
        <f>J123</f>
        <v>0</v>
      </c>
      <c r="L96" s="33"/>
      <c r="AU96" s="18" t="s">
        <v>155</v>
      </c>
    </row>
    <row r="97" spans="2:12" s="8" customFormat="1" ht="24.9" customHeight="1">
      <c r="B97" s="105"/>
      <c r="D97" s="106" t="s">
        <v>1150</v>
      </c>
      <c r="E97" s="107"/>
      <c r="F97" s="107"/>
      <c r="G97" s="107"/>
      <c r="H97" s="107"/>
      <c r="I97" s="107"/>
      <c r="J97" s="108">
        <f>J124</f>
        <v>0</v>
      </c>
      <c r="L97" s="105"/>
    </row>
    <row r="98" spans="2:12" s="8" customFormat="1" ht="24.9" customHeight="1">
      <c r="B98" s="105"/>
      <c r="D98" s="106" t="s">
        <v>1151</v>
      </c>
      <c r="E98" s="107"/>
      <c r="F98" s="107"/>
      <c r="G98" s="107"/>
      <c r="H98" s="107"/>
      <c r="I98" s="107"/>
      <c r="J98" s="108">
        <f>J127</f>
        <v>0</v>
      </c>
      <c r="L98" s="105"/>
    </row>
    <row r="99" spans="2:12" s="8" customFormat="1" ht="24.9" customHeight="1">
      <c r="B99" s="105"/>
      <c r="D99" s="106" t="s">
        <v>1152</v>
      </c>
      <c r="E99" s="107"/>
      <c r="F99" s="107"/>
      <c r="G99" s="107"/>
      <c r="H99" s="107"/>
      <c r="I99" s="107"/>
      <c r="J99" s="108">
        <f>J138</f>
        <v>0</v>
      </c>
      <c r="L99" s="105"/>
    </row>
    <row r="100" spans="2:12" s="8" customFormat="1" ht="24.9" customHeight="1">
      <c r="B100" s="105"/>
      <c r="D100" s="106" t="s">
        <v>1153</v>
      </c>
      <c r="E100" s="107"/>
      <c r="F100" s="107"/>
      <c r="G100" s="107"/>
      <c r="H100" s="107"/>
      <c r="I100" s="107"/>
      <c r="J100" s="108">
        <f>J143</f>
        <v>0</v>
      </c>
      <c r="L100" s="105"/>
    </row>
    <row r="101" spans="2:12" s="8" customFormat="1" ht="24.9" customHeight="1">
      <c r="B101" s="105"/>
      <c r="D101" s="106" t="s">
        <v>1366</v>
      </c>
      <c r="E101" s="107"/>
      <c r="F101" s="107"/>
      <c r="G101" s="107"/>
      <c r="H101" s="107"/>
      <c r="I101" s="107"/>
      <c r="J101" s="108">
        <f>J152</f>
        <v>0</v>
      </c>
      <c r="L101" s="105"/>
    </row>
    <row r="102" spans="2:12" s="8" customFormat="1" ht="24.9" customHeight="1">
      <c r="B102" s="105"/>
      <c r="D102" s="106" t="s">
        <v>1156</v>
      </c>
      <c r="E102" s="107"/>
      <c r="F102" s="107"/>
      <c r="G102" s="107"/>
      <c r="H102" s="107"/>
      <c r="I102" s="107"/>
      <c r="J102" s="108">
        <f>J155</f>
        <v>0</v>
      </c>
      <c r="L102" s="105"/>
    </row>
    <row r="103" spans="2:12" s="8" customFormat="1" ht="24.9" customHeight="1">
      <c r="B103" s="105"/>
      <c r="D103" s="106" t="s">
        <v>1157</v>
      </c>
      <c r="E103" s="107"/>
      <c r="F103" s="107"/>
      <c r="G103" s="107"/>
      <c r="H103" s="107"/>
      <c r="I103" s="107"/>
      <c r="J103" s="108">
        <f>J158</f>
        <v>0</v>
      </c>
      <c r="L103" s="105"/>
    </row>
    <row r="104" spans="2:12" s="1" customFormat="1" ht="21.75" customHeight="1">
      <c r="B104" s="33"/>
      <c r="L104" s="33"/>
    </row>
    <row r="105" spans="2:12" s="1" customFormat="1" ht="6.9" customHeight="1"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33"/>
    </row>
    <row r="109" spans="2:12" s="1" customFormat="1" ht="6.9" customHeight="1"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33"/>
    </row>
    <row r="110" spans="2:12" s="1" customFormat="1" ht="24.9" customHeight="1">
      <c r="B110" s="33"/>
      <c r="C110" s="22" t="s">
        <v>172</v>
      </c>
      <c r="L110" s="33"/>
    </row>
    <row r="111" spans="2:12" s="1" customFormat="1" ht="6.9" customHeight="1">
      <c r="B111" s="33"/>
      <c r="L111" s="33"/>
    </row>
    <row r="112" spans="2:12" s="1" customFormat="1" ht="12" customHeight="1">
      <c r="B112" s="33"/>
      <c r="C112" s="28" t="s">
        <v>16</v>
      </c>
      <c r="L112" s="33"/>
    </row>
    <row r="113" spans="2:65" s="1" customFormat="1" ht="16.5" customHeight="1">
      <c r="B113" s="33"/>
      <c r="E113" s="241" t="str">
        <f>E7</f>
        <v>Liberecká náplavka - Revize 03</v>
      </c>
      <c r="F113" s="242"/>
      <c r="G113" s="242"/>
      <c r="H113" s="242"/>
      <c r="L113" s="33"/>
    </row>
    <row r="114" spans="2:65" s="1" customFormat="1" ht="12" customHeight="1">
      <c r="B114" s="33"/>
      <c r="C114" s="28" t="s">
        <v>145</v>
      </c>
      <c r="L114" s="33"/>
    </row>
    <row r="115" spans="2:65" s="1" customFormat="1" ht="16.5" customHeight="1">
      <c r="B115" s="33"/>
      <c r="E115" s="207" t="str">
        <f>E9</f>
        <v>SO 206 - Objekty ochranných a opěrných zdí</v>
      </c>
      <c r="F115" s="243"/>
      <c r="G115" s="243"/>
      <c r="H115" s="243"/>
      <c r="L115" s="33"/>
    </row>
    <row r="116" spans="2:65" s="1" customFormat="1" ht="6.9" customHeight="1">
      <c r="B116" s="33"/>
      <c r="L116" s="33"/>
    </row>
    <row r="117" spans="2:65" s="1" customFormat="1" ht="12" customHeight="1">
      <c r="B117" s="33"/>
      <c r="C117" s="28" t="s">
        <v>22</v>
      </c>
      <c r="F117" s="26" t="str">
        <f>F12</f>
        <v xml:space="preserve"> </v>
      </c>
      <c r="I117" s="28" t="s">
        <v>24</v>
      </c>
      <c r="J117" s="53" t="str">
        <f>IF(J12="","",J12)</f>
        <v>15. 10. 2025</v>
      </c>
      <c r="L117" s="33"/>
    </row>
    <row r="118" spans="2:65" s="1" customFormat="1" ht="6.9" customHeight="1">
      <c r="B118" s="33"/>
      <c r="L118" s="33"/>
    </row>
    <row r="119" spans="2:65" s="1" customFormat="1" ht="25.65" customHeight="1">
      <c r="B119" s="33"/>
      <c r="C119" s="28" t="s">
        <v>28</v>
      </c>
      <c r="F119" s="26" t="str">
        <f>E15</f>
        <v xml:space="preserve">Statutární město Liberec </v>
      </c>
      <c r="I119" s="28" t="s">
        <v>34</v>
      </c>
      <c r="J119" s="31" t="str">
        <f>E21</f>
        <v>re: architekti studio s.r.o.</v>
      </c>
      <c r="L119" s="33"/>
    </row>
    <row r="120" spans="2:65" s="1" customFormat="1" ht="25.65" customHeight="1">
      <c r="B120" s="33"/>
      <c r="C120" s="28" t="s">
        <v>32</v>
      </c>
      <c r="F120" s="26" t="str">
        <f>IF(E18="","",E18)</f>
        <v>Vyplň údaj</v>
      </c>
      <c r="I120" s="28" t="s">
        <v>37</v>
      </c>
      <c r="J120" s="31" t="str">
        <f>E24</f>
        <v>PROPOS Liberec s.r.o.</v>
      </c>
      <c r="L120" s="33"/>
    </row>
    <row r="121" spans="2:65" s="1" customFormat="1" ht="10.35" customHeight="1">
      <c r="B121" s="33"/>
      <c r="L121" s="33"/>
    </row>
    <row r="122" spans="2:65" s="10" customFormat="1" ht="29.25" customHeight="1">
      <c r="B122" s="113"/>
      <c r="C122" s="114" t="s">
        <v>173</v>
      </c>
      <c r="D122" s="115" t="s">
        <v>66</v>
      </c>
      <c r="E122" s="115" t="s">
        <v>62</v>
      </c>
      <c r="F122" s="115" t="s">
        <v>63</v>
      </c>
      <c r="G122" s="115" t="s">
        <v>174</v>
      </c>
      <c r="H122" s="115" t="s">
        <v>175</v>
      </c>
      <c r="I122" s="115" t="s">
        <v>176</v>
      </c>
      <c r="J122" s="115" t="s">
        <v>153</v>
      </c>
      <c r="K122" s="116" t="s">
        <v>177</v>
      </c>
      <c r="L122" s="113"/>
      <c r="M122" s="60" t="s">
        <v>1</v>
      </c>
      <c r="N122" s="61" t="s">
        <v>45</v>
      </c>
      <c r="O122" s="61" t="s">
        <v>178</v>
      </c>
      <c r="P122" s="61" t="s">
        <v>179</v>
      </c>
      <c r="Q122" s="61" t="s">
        <v>180</v>
      </c>
      <c r="R122" s="61" t="s">
        <v>181</v>
      </c>
      <c r="S122" s="61" t="s">
        <v>182</v>
      </c>
      <c r="T122" s="62" t="s">
        <v>183</v>
      </c>
    </row>
    <row r="123" spans="2:65" s="1" customFormat="1" ht="22.8" customHeight="1">
      <c r="B123" s="33"/>
      <c r="C123" s="65" t="s">
        <v>184</v>
      </c>
      <c r="J123" s="117">
        <f>BK123</f>
        <v>0</v>
      </c>
      <c r="L123" s="33"/>
      <c r="M123" s="63"/>
      <c r="N123" s="54"/>
      <c r="O123" s="54"/>
      <c r="P123" s="118">
        <f>P124+P127+P138+P143+P152+P155+P158</f>
        <v>0</v>
      </c>
      <c r="Q123" s="54"/>
      <c r="R123" s="118">
        <f>R124+R127+R138+R143+R152+R155+R158</f>
        <v>0</v>
      </c>
      <c r="S123" s="54"/>
      <c r="T123" s="119">
        <f>T124+T127+T138+T143+T152+T155+T158</f>
        <v>0</v>
      </c>
      <c r="AT123" s="18" t="s">
        <v>80</v>
      </c>
      <c r="AU123" s="18" t="s">
        <v>155</v>
      </c>
      <c r="BK123" s="120">
        <f>BK124+BK127+BK138+BK143+BK152+BK155+BK158</f>
        <v>0</v>
      </c>
    </row>
    <row r="124" spans="2:65" s="11" customFormat="1" ht="25.95" customHeight="1">
      <c r="B124" s="121"/>
      <c r="D124" s="122" t="s">
        <v>80</v>
      </c>
      <c r="E124" s="123" t="s">
        <v>81</v>
      </c>
      <c r="F124" s="123" t="s">
        <v>1158</v>
      </c>
      <c r="I124" s="124"/>
      <c r="J124" s="125">
        <f>BK124</f>
        <v>0</v>
      </c>
      <c r="L124" s="121"/>
      <c r="M124" s="126"/>
      <c r="P124" s="127">
        <f>SUM(P125:P126)</f>
        <v>0</v>
      </c>
      <c r="R124" s="127">
        <f>SUM(R125:R126)</f>
        <v>0</v>
      </c>
      <c r="T124" s="128">
        <f>SUM(T125:T126)</f>
        <v>0</v>
      </c>
      <c r="AR124" s="122" t="s">
        <v>21</v>
      </c>
      <c r="AT124" s="129" t="s">
        <v>80</v>
      </c>
      <c r="AU124" s="129" t="s">
        <v>81</v>
      </c>
      <c r="AY124" s="122" t="s">
        <v>187</v>
      </c>
      <c r="BK124" s="130">
        <f>SUM(BK125:BK126)</f>
        <v>0</v>
      </c>
    </row>
    <row r="125" spans="2:65" s="1" customFormat="1" ht="16.5" customHeight="1">
      <c r="B125" s="33"/>
      <c r="C125" s="133" t="s">
        <v>21</v>
      </c>
      <c r="D125" s="133" t="s">
        <v>189</v>
      </c>
      <c r="E125" s="134" t="s">
        <v>1159</v>
      </c>
      <c r="F125" s="135" t="s">
        <v>1160</v>
      </c>
      <c r="G125" s="136" t="s">
        <v>1161</v>
      </c>
      <c r="H125" s="137">
        <v>31.084</v>
      </c>
      <c r="I125" s="138"/>
      <c r="J125" s="139">
        <f>ROUND(I125*H125,2)</f>
        <v>0</v>
      </c>
      <c r="K125" s="135" t="s">
        <v>1</v>
      </c>
      <c r="L125" s="33"/>
      <c r="M125" s="140" t="s">
        <v>1</v>
      </c>
      <c r="N125" s="141" t="s">
        <v>46</v>
      </c>
      <c r="P125" s="142">
        <f>O125*H125</f>
        <v>0</v>
      </c>
      <c r="Q125" s="142">
        <v>0</v>
      </c>
      <c r="R125" s="142">
        <f>Q125*H125</f>
        <v>0</v>
      </c>
      <c r="S125" s="142">
        <v>0</v>
      </c>
      <c r="T125" s="143">
        <f>S125*H125</f>
        <v>0</v>
      </c>
      <c r="AR125" s="144" t="s">
        <v>194</v>
      </c>
      <c r="AT125" s="144" t="s">
        <v>189</v>
      </c>
      <c r="AU125" s="144" t="s">
        <v>21</v>
      </c>
      <c r="AY125" s="18" t="s">
        <v>187</v>
      </c>
      <c r="BE125" s="145">
        <f>IF(N125="základní",J125,0)</f>
        <v>0</v>
      </c>
      <c r="BF125" s="145">
        <f>IF(N125="snížená",J125,0)</f>
        <v>0</v>
      </c>
      <c r="BG125" s="145">
        <f>IF(N125="zákl. přenesená",J125,0)</f>
        <v>0</v>
      </c>
      <c r="BH125" s="145">
        <f>IF(N125="sníž. přenesená",J125,0)</f>
        <v>0</v>
      </c>
      <c r="BI125" s="145">
        <f>IF(N125="nulová",J125,0)</f>
        <v>0</v>
      </c>
      <c r="BJ125" s="18" t="s">
        <v>21</v>
      </c>
      <c r="BK125" s="145">
        <f>ROUND(I125*H125,2)</f>
        <v>0</v>
      </c>
      <c r="BL125" s="18" t="s">
        <v>194</v>
      </c>
      <c r="BM125" s="144" t="s">
        <v>91</v>
      </c>
    </row>
    <row r="126" spans="2:65" s="1" customFormat="1" ht="48">
      <c r="B126" s="33"/>
      <c r="D126" s="147" t="s">
        <v>219</v>
      </c>
      <c r="F126" s="167" t="s">
        <v>1367</v>
      </c>
      <c r="I126" s="168"/>
      <c r="L126" s="33"/>
      <c r="M126" s="169"/>
      <c r="T126" s="57"/>
      <c r="AT126" s="18" t="s">
        <v>219</v>
      </c>
      <c r="AU126" s="18" t="s">
        <v>21</v>
      </c>
    </row>
    <row r="127" spans="2:65" s="11" customFormat="1" ht="25.95" customHeight="1">
      <c r="B127" s="121"/>
      <c r="D127" s="122" t="s">
        <v>80</v>
      </c>
      <c r="E127" s="123" t="s">
        <v>21</v>
      </c>
      <c r="F127" s="123" t="s">
        <v>188</v>
      </c>
      <c r="I127" s="124"/>
      <c r="J127" s="125">
        <f>BK127</f>
        <v>0</v>
      </c>
      <c r="L127" s="121"/>
      <c r="M127" s="126"/>
      <c r="P127" s="127">
        <f>SUM(P128:P137)</f>
        <v>0</v>
      </c>
      <c r="R127" s="127">
        <f>SUM(R128:R137)</f>
        <v>0</v>
      </c>
      <c r="T127" s="128">
        <f>SUM(T128:T137)</f>
        <v>0</v>
      </c>
      <c r="AR127" s="122" t="s">
        <v>21</v>
      </c>
      <c r="AT127" s="129" t="s">
        <v>80</v>
      </c>
      <c r="AU127" s="129" t="s">
        <v>81</v>
      </c>
      <c r="AY127" s="122" t="s">
        <v>187</v>
      </c>
      <c r="BK127" s="130">
        <f>SUM(BK128:BK137)</f>
        <v>0</v>
      </c>
    </row>
    <row r="128" spans="2:65" s="1" customFormat="1" ht="16.5" customHeight="1">
      <c r="B128" s="33"/>
      <c r="C128" s="133" t="s">
        <v>91</v>
      </c>
      <c r="D128" s="133" t="s">
        <v>189</v>
      </c>
      <c r="E128" s="134" t="s">
        <v>1305</v>
      </c>
      <c r="F128" s="135" t="s">
        <v>1306</v>
      </c>
      <c r="G128" s="136" t="s">
        <v>1247</v>
      </c>
      <c r="H128" s="137">
        <v>27.3</v>
      </c>
      <c r="I128" s="138"/>
      <c r="J128" s="139">
        <f>ROUND(I128*H128,2)</f>
        <v>0</v>
      </c>
      <c r="K128" s="135" t="s">
        <v>1</v>
      </c>
      <c r="L128" s="33"/>
      <c r="M128" s="140" t="s">
        <v>1</v>
      </c>
      <c r="N128" s="141" t="s">
        <v>46</v>
      </c>
      <c r="P128" s="142">
        <f>O128*H128</f>
        <v>0</v>
      </c>
      <c r="Q128" s="142">
        <v>0</v>
      </c>
      <c r="R128" s="142">
        <f>Q128*H128</f>
        <v>0</v>
      </c>
      <c r="S128" s="142">
        <v>0</v>
      </c>
      <c r="T128" s="143">
        <f>S128*H128</f>
        <v>0</v>
      </c>
      <c r="AR128" s="144" t="s">
        <v>194</v>
      </c>
      <c r="AT128" s="144" t="s">
        <v>189</v>
      </c>
      <c r="AU128" s="144" t="s">
        <v>21</v>
      </c>
      <c r="AY128" s="18" t="s">
        <v>187</v>
      </c>
      <c r="BE128" s="145">
        <f>IF(N128="základní",J128,0)</f>
        <v>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8" t="s">
        <v>21</v>
      </c>
      <c r="BK128" s="145">
        <f>ROUND(I128*H128,2)</f>
        <v>0</v>
      </c>
      <c r="BL128" s="18" t="s">
        <v>194</v>
      </c>
      <c r="BM128" s="144" t="s">
        <v>194</v>
      </c>
    </row>
    <row r="129" spans="2:65" s="1" customFormat="1" ht="38.4">
      <c r="B129" s="33"/>
      <c r="D129" s="147" t="s">
        <v>219</v>
      </c>
      <c r="F129" s="167" t="s">
        <v>1368</v>
      </c>
      <c r="I129" s="168"/>
      <c r="L129" s="33"/>
      <c r="M129" s="169"/>
      <c r="T129" s="57"/>
      <c r="AT129" s="18" t="s">
        <v>219</v>
      </c>
      <c r="AU129" s="18" t="s">
        <v>21</v>
      </c>
    </row>
    <row r="130" spans="2:65" s="1" customFormat="1" ht="16.5" customHeight="1">
      <c r="B130" s="33"/>
      <c r="C130" s="133" t="s">
        <v>205</v>
      </c>
      <c r="D130" s="133" t="s">
        <v>189</v>
      </c>
      <c r="E130" s="134" t="s">
        <v>1170</v>
      </c>
      <c r="F130" s="135" t="s">
        <v>1171</v>
      </c>
      <c r="G130" s="136" t="s">
        <v>1161</v>
      </c>
      <c r="H130" s="137">
        <v>2.7909999999999999</v>
      </c>
      <c r="I130" s="138"/>
      <c r="J130" s="139">
        <f>ROUND(I130*H130,2)</f>
        <v>0</v>
      </c>
      <c r="K130" s="135" t="s">
        <v>1</v>
      </c>
      <c r="L130" s="33"/>
      <c r="M130" s="140" t="s">
        <v>1</v>
      </c>
      <c r="N130" s="141" t="s">
        <v>46</v>
      </c>
      <c r="P130" s="142">
        <f>O130*H130</f>
        <v>0</v>
      </c>
      <c r="Q130" s="142">
        <v>0</v>
      </c>
      <c r="R130" s="142">
        <f>Q130*H130</f>
        <v>0</v>
      </c>
      <c r="S130" s="142">
        <v>0</v>
      </c>
      <c r="T130" s="143">
        <f>S130*H130</f>
        <v>0</v>
      </c>
      <c r="AR130" s="144" t="s">
        <v>194</v>
      </c>
      <c r="AT130" s="144" t="s">
        <v>189</v>
      </c>
      <c r="AU130" s="144" t="s">
        <v>21</v>
      </c>
      <c r="AY130" s="18" t="s">
        <v>187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8" t="s">
        <v>21</v>
      </c>
      <c r="BK130" s="145">
        <f>ROUND(I130*H130,2)</f>
        <v>0</v>
      </c>
      <c r="BL130" s="18" t="s">
        <v>194</v>
      </c>
      <c r="BM130" s="144" t="s">
        <v>223</v>
      </c>
    </row>
    <row r="131" spans="2:65" s="1" customFormat="1" ht="144">
      <c r="B131" s="33"/>
      <c r="D131" s="147" t="s">
        <v>219</v>
      </c>
      <c r="F131" s="167" t="s">
        <v>1369</v>
      </c>
      <c r="I131" s="168"/>
      <c r="L131" s="33"/>
      <c r="M131" s="169"/>
      <c r="T131" s="57"/>
      <c r="AT131" s="18" t="s">
        <v>219</v>
      </c>
      <c r="AU131" s="18" t="s">
        <v>21</v>
      </c>
    </row>
    <row r="132" spans="2:65" s="1" customFormat="1" ht="16.5" customHeight="1">
      <c r="B132" s="33"/>
      <c r="C132" s="133" t="s">
        <v>194</v>
      </c>
      <c r="D132" s="133" t="s">
        <v>189</v>
      </c>
      <c r="E132" s="134" t="s">
        <v>1173</v>
      </c>
      <c r="F132" s="135" t="s">
        <v>1174</v>
      </c>
      <c r="G132" s="136" t="s">
        <v>1161</v>
      </c>
      <c r="H132" s="137">
        <v>33.875</v>
      </c>
      <c r="I132" s="138"/>
      <c r="J132" s="139">
        <f>ROUND(I132*H132,2)</f>
        <v>0</v>
      </c>
      <c r="K132" s="135" t="s">
        <v>1</v>
      </c>
      <c r="L132" s="33"/>
      <c r="M132" s="140" t="s">
        <v>1</v>
      </c>
      <c r="N132" s="141" t="s">
        <v>46</v>
      </c>
      <c r="P132" s="142">
        <f>O132*H132</f>
        <v>0</v>
      </c>
      <c r="Q132" s="142">
        <v>0</v>
      </c>
      <c r="R132" s="142">
        <f>Q132*H132</f>
        <v>0</v>
      </c>
      <c r="S132" s="142">
        <v>0</v>
      </c>
      <c r="T132" s="143">
        <f>S132*H132</f>
        <v>0</v>
      </c>
      <c r="AR132" s="144" t="s">
        <v>194</v>
      </c>
      <c r="AT132" s="144" t="s">
        <v>189</v>
      </c>
      <c r="AU132" s="144" t="s">
        <v>21</v>
      </c>
      <c r="AY132" s="18" t="s">
        <v>187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8" t="s">
        <v>21</v>
      </c>
      <c r="BK132" s="145">
        <f>ROUND(I132*H132,2)</f>
        <v>0</v>
      </c>
      <c r="BL132" s="18" t="s">
        <v>194</v>
      </c>
      <c r="BM132" s="144" t="s">
        <v>234</v>
      </c>
    </row>
    <row r="133" spans="2:65" s="1" customFormat="1" ht="153.6">
      <c r="B133" s="33"/>
      <c r="D133" s="147" t="s">
        <v>219</v>
      </c>
      <c r="F133" s="167" t="s">
        <v>1370</v>
      </c>
      <c r="I133" s="168"/>
      <c r="L133" s="33"/>
      <c r="M133" s="169"/>
      <c r="T133" s="57"/>
      <c r="AT133" s="18" t="s">
        <v>219</v>
      </c>
      <c r="AU133" s="18" t="s">
        <v>21</v>
      </c>
    </row>
    <row r="134" spans="2:65" s="1" customFormat="1" ht="16.5" customHeight="1">
      <c r="B134" s="33"/>
      <c r="C134" s="133" t="s">
        <v>215</v>
      </c>
      <c r="D134" s="133" t="s">
        <v>189</v>
      </c>
      <c r="E134" s="134" t="s">
        <v>1176</v>
      </c>
      <c r="F134" s="135" t="s">
        <v>1177</v>
      </c>
      <c r="G134" s="136" t="s">
        <v>1161</v>
      </c>
      <c r="H134" s="137">
        <v>2.7909999999999999</v>
      </c>
      <c r="I134" s="138"/>
      <c r="J134" s="139">
        <f>ROUND(I134*H134,2)</f>
        <v>0</v>
      </c>
      <c r="K134" s="135" t="s">
        <v>1</v>
      </c>
      <c r="L134" s="33"/>
      <c r="M134" s="140" t="s">
        <v>1</v>
      </c>
      <c r="N134" s="141" t="s">
        <v>46</v>
      </c>
      <c r="P134" s="142">
        <f>O134*H134</f>
        <v>0</v>
      </c>
      <c r="Q134" s="142">
        <v>0</v>
      </c>
      <c r="R134" s="142">
        <f>Q134*H134</f>
        <v>0</v>
      </c>
      <c r="S134" s="142">
        <v>0</v>
      </c>
      <c r="T134" s="143">
        <f>S134*H134</f>
        <v>0</v>
      </c>
      <c r="AR134" s="144" t="s">
        <v>194</v>
      </c>
      <c r="AT134" s="144" t="s">
        <v>189</v>
      </c>
      <c r="AU134" s="144" t="s">
        <v>21</v>
      </c>
      <c r="AY134" s="18" t="s">
        <v>187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8" t="s">
        <v>21</v>
      </c>
      <c r="BK134" s="145">
        <f>ROUND(I134*H134,2)</f>
        <v>0</v>
      </c>
      <c r="BL134" s="18" t="s">
        <v>194</v>
      </c>
      <c r="BM134" s="144" t="s">
        <v>26</v>
      </c>
    </row>
    <row r="135" spans="2:65" s="1" customFormat="1" ht="134.4">
      <c r="B135" s="33"/>
      <c r="D135" s="147" t="s">
        <v>219</v>
      </c>
      <c r="F135" s="167" t="s">
        <v>1371</v>
      </c>
      <c r="I135" s="168"/>
      <c r="L135" s="33"/>
      <c r="M135" s="169"/>
      <c r="T135" s="57"/>
      <c r="AT135" s="18" t="s">
        <v>219</v>
      </c>
      <c r="AU135" s="18" t="s">
        <v>21</v>
      </c>
    </row>
    <row r="136" spans="2:65" s="1" customFormat="1" ht="16.5" customHeight="1">
      <c r="B136" s="33"/>
      <c r="C136" s="133" t="s">
        <v>223</v>
      </c>
      <c r="D136" s="133" t="s">
        <v>189</v>
      </c>
      <c r="E136" s="134" t="s">
        <v>1179</v>
      </c>
      <c r="F136" s="135" t="s">
        <v>1180</v>
      </c>
      <c r="G136" s="136" t="s">
        <v>1161</v>
      </c>
      <c r="H136" s="137">
        <v>2.7909999999999999</v>
      </c>
      <c r="I136" s="138"/>
      <c r="J136" s="139">
        <f>ROUND(I136*H136,2)</f>
        <v>0</v>
      </c>
      <c r="K136" s="135" t="s">
        <v>1</v>
      </c>
      <c r="L136" s="33"/>
      <c r="M136" s="140" t="s">
        <v>1</v>
      </c>
      <c r="N136" s="141" t="s">
        <v>46</v>
      </c>
      <c r="P136" s="142">
        <f>O136*H136</f>
        <v>0</v>
      </c>
      <c r="Q136" s="142">
        <v>0</v>
      </c>
      <c r="R136" s="142">
        <f>Q136*H136</f>
        <v>0</v>
      </c>
      <c r="S136" s="142">
        <v>0</v>
      </c>
      <c r="T136" s="143">
        <f>S136*H136</f>
        <v>0</v>
      </c>
      <c r="AR136" s="144" t="s">
        <v>194</v>
      </c>
      <c r="AT136" s="144" t="s">
        <v>189</v>
      </c>
      <c r="AU136" s="144" t="s">
        <v>21</v>
      </c>
      <c r="AY136" s="18" t="s">
        <v>187</v>
      </c>
      <c r="BE136" s="145">
        <f>IF(N136="základní",J136,0)</f>
        <v>0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8" t="s">
        <v>21</v>
      </c>
      <c r="BK136" s="145">
        <f>ROUND(I136*H136,2)</f>
        <v>0</v>
      </c>
      <c r="BL136" s="18" t="s">
        <v>194</v>
      </c>
      <c r="BM136" s="144" t="s">
        <v>8</v>
      </c>
    </row>
    <row r="137" spans="2:65" s="1" customFormat="1" ht="105.6">
      <c r="B137" s="33"/>
      <c r="D137" s="147" t="s">
        <v>219</v>
      </c>
      <c r="F137" s="167" t="s">
        <v>1372</v>
      </c>
      <c r="I137" s="168"/>
      <c r="L137" s="33"/>
      <c r="M137" s="169"/>
      <c r="T137" s="57"/>
      <c r="AT137" s="18" t="s">
        <v>219</v>
      </c>
      <c r="AU137" s="18" t="s">
        <v>21</v>
      </c>
    </row>
    <row r="138" spans="2:65" s="11" customFormat="1" ht="25.95" customHeight="1">
      <c r="B138" s="121"/>
      <c r="D138" s="122" t="s">
        <v>80</v>
      </c>
      <c r="E138" s="123" t="s">
        <v>91</v>
      </c>
      <c r="F138" s="123" t="s">
        <v>1182</v>
      </c>
      <c r="I138" s="124"/>
      <c r="J138" s="125">
        <f>BK138</f>
        <v>0</v>
      </c>
      <c r="L138" s="121"/>
      <c r="M138" s="126"/>
      <c r="P138" s="127">
        <f>SUM(P139:P142)</f>
        <v>0</v>
      </c>
      <c r="R138" s="127">
        <f>SUM(R139:R142)</f>
        <v>0</v>
      </c>
      <c r="T138" s="128">
        <f>SUM(T139:T142)</f>
        <v>0</v>
      </c>
      <c r="AR138" s="122" t="s">
        <v>21</v>
      </c>
      <c r="AT138" s="129" t="s">
        <v>80</v>
      </c>
      <c r="AU138" s="129" t="s">
        <v>81</v>
      </c>
      <c r="AY138" s="122" t="s">
        <v>187</v>
      </c>
      <c r="BK138" s="130">
        <f>SUM(BK139:BK142)</f>
        <v>0</v>
      </c>
    </row>
    <row r="139" spans="2:65" s="1" customFormat="1" ht="16.5" customHeight="1">
      <c r="B139" s="33"/>
      <c r="C139" s="133" t="s">
        <v>227</v>
      </c>
      <c r="D139" s="133" t="s">
        <v>189</v>
      </c>
      <c r="E139" s="134" t="s">
        <v>1323</v>
      </c>
      <c r="F139" s="135" t="s">
        <v>1324</v>
      </c>
      <c r="G139" s="136" t="s">
        <v>1161</v>
      </c>
      <c r="H139" s="137">
        <v>28.792999999999999</v>
      </c>
      <c r="I139" s="138"/>
      <c r="J139" s="139">
        <f>ROUND(I139*H139,2)</f>
        <v>0</v>
      </c>
      <c r="K139" s="135" t="s">
        <v>1</v>
      </c>
      <c r="L139" s="33"/>
      <c r="M139" s="140" t="s">
        <v>1</v>
      </c>
      <c r="N139" s="141" t="s">
        <v>46</v>
      </c>
      <c r="P139" s="142">
        <f>O139*H139</f>
        <v>0</v>
      </c>
      <c r="Q139" s="142">
        <v>0</v>
      </c>
      <c r="R139" s="142">
        <f>Q139*H139</f>
        <v>0</v>
      </c>
      <c r="S139" s="142">
        <v>0</v>
      </c>
      <c r="T139" s="143">
        <f>S139*H139</f>
        <v>0</v>
      </c>
      <c r="AR139" s="144" t="s">
        <v>194</v>
      </c>
      <c r="AT139" s="144" t="s">
        <v>189</v>
      </c>
      <c r="AU139" s="144" t="s">
        <v>21</v>
      </c>
      <c r="AY139" s="18" t="s">
        <v>187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8" t="s">
        <v>21</v>
      </c>
      <c r="BK139" s="145">
        <f>ROUND(I139*H139,2)</f>
        <v>0</v>
      </c>
      <c r="BL139" s="18" t="s">
        <v>194</v>
      </c>
      <c r="BM139" s="144" t="s">
        <v>267</v>
      </c>
    </row>
    <row r="140" spans="2:65" s="1" customFormat="1" ht="172.8">
      <c r="B140" s="33"/>
      <c r="D140" s="147" t="s">
        <v>219</v>
      </c>
      <c r="F140" s="167" t="s">
        <v>1373</v>
      </c>
      <c r="I140" s="168"/>
      <c r="L140" s="33"/>
      <c r="M140" s="169"/>
      <c r="T140" s="57"/>
      <c r="AT140" s="18" t="s">
        <v>219</v>
      </c>
      <c r="AU140" s="18" t="s">
        <v>21</v>
      </c>
    </row>
    <row r="141" spans="2:65" s="1" customFormat="1" ht="16.5" customHeight="1">
      <c r="B141" s="33"/>
      <c r="C141" s="133" t="s">
        <v>234</v>
      </c>
      <c r="D141" s="133" t="s">
        <v>189</v>
      </c>
      <c r="E141" s="134" t="s">
        <v>1205</v>
      </c>
      <c r="F141" s="135" t="s">
        <v>1206</v>
      </c>
      <c r="G141" s="136" t="s">
        <v>1191</v>
      </c>
      <c r="H141" s="137">
        <v>1.127</v>
      </c>
      <c r="I141" s="138"/>
      <c r="J141" s="139">
        <f>ROUND(I141*H141,2)</f>
        <v>0</v>
      </c>
      <c r="K141" s="135" t="s">
        <v>1</v>
      </c>
      <c r="L141" s="33"/>
      <c r="M141" s="140" t="s">
        <v>1</v>
      </c>
      <c r="N141" s="141" t="s">
        <v>46</v>
      </c>
      <c r="P141" s="142">
        <f>O141*H141</f>
        <v>0</v>
      </c>
      <c r="Q141" s="142">
        <v>0</v>
      </c>
      <c r="R141" s="142">
        <f>Q141*H141</f>
        <v>0</v>
      </c>
      <c r="S141" s="142">
        <v>0</v>
      </c>
      <c r="T141" s="143">
        <f>S141*H141</f>
        <v>0</v>
      </c>
      <c r="AR141" s="144" t="s">
        <v>194</v>
      </c>
      <c r="AT141" s="144" t="s">
        <v>189</v>
      </c>
      <c r="AU141" s="144" t="s">
        <v>21</v>
      </c>
      <c r="AY141" s="18" t="s">
        <v>187</v>
      </c>
      <c r="BE141" s="145">
        <f>IF(N141="základní",J141,0)</f>
        <v>0</v>
      </c>
      <c r="BF141" s="145">
        <f>IF(N141="snížená",J141,0)</f>
        <v>0</v>
      </c>
      <c r="BG141" s="145">
        <f>IF(N141="zákl. přenesená",J141,0)</f>
        <v>0</v>
      </c>
      <c r="BH141" s="145">
        <f>IF(N141="sníž. přenesená",J141,0)</f>
        <v>0</v>
      </c>
      <c r="BI141" s="145">
        <f>IF(N141="nulová",J141,0)</f>
        <v>0</v>
      </c>
      <c r="BJ141" s="18" t="s">
        <v>21</v>
      </c>
      <c r="BK141" s="145">
        <f>ROUND(I141*H141,2)</f>
        <v>0</v>
      </c>
      <c r="BL141" s="18" t="s">
        <v>194</v>
      </c>
      <c r="BM141" s="144" t="s">
        <v>278</v>
      </c>
    </row>
    <row r="142" spans="2:65" s="1" customFormat="1" ht="144">
      <c r="B142" s="33"/>
      <c r="D142" s="147" t="s">
        <v>219</v>
      </c>
      <c r="F142" s="167" t="s">
        <v>1374</v>
      </c>
      <c r="I142" s="168"/>
      <c r="L142" s="33"/>
      <c r="M142" s="169"/>
      <c r="T142" s="57"/>
      <c r="AT142" s="18" t="s">
        <v>219</v>
      </c>
      <c r="AU142" s="18" t="s">
        <v>21</v>
      </c>
    </row>
    <row r="143" spans="2:65" s="11" customFormat="1" ht="25.95" customHeight="1">
      <c r="B143" s="121"/>
      <c r="D143" s="122" t="s">
        <v>80</v>
      </c>
      <c r="E143" s="123" t="s">
        <v>205</v>
      </c>
      <c r="F143" s="123" t="s">
        <v>1208</v>
      </c>
      <c r="I143" s="124"/>
      <c r="J143" s="125">
        <f>BK143</f>
        <v>0</v>
      </c>
      <c r="L143" s="121"/>
      <c r="M143" s="126"/>
      <c r="P143" s="127">
        <f>SUM(P144:P151)</f>
        <v>0</v>
      </c>
      <c r="R143" s="127">
        <f>SUM(R144:R151)</f>
        <v>0</v>
      </c>
      <c r="T143" s="128">
        <f>SUM(T144:T151)</f>
        <v>0</v>
      </c>
      <c r="AR143" s="122" t="s">
        <v>21</v>
      </c>
      <c r="AT143" s="129" t="s">
        <v>80</v>
      </c>
      <c r="AU143" s="129" t="s">
        <v>81</v>
      </c>
      <c r="AY143" s="122" t="s">
        <v>187</v>
      </c>
      <c r="BK143" s="130">
        <f>SUM(BK144:BK151)</f>
        <v>0</v>
      </c>
    </row>
    <row r="144" spans="2:65" s="1" customFormat="1" ht="16.5" customHeight="1">
      <c r="B144" s="33"/>
      <c r="C144" s="133" t="s">
        <v>239</v>
      </c>
      <c r="D144" s="133" t="s">
        <v>189</v>
      </c>
      <c r="E144" s="134" t="s">
        <v>1209</v>
      </c>
      <c r="F144" s="135" t="s">
        <v>1210</v>
      </c>
      <c r="G144" s="136" t="s">
        <v>1161</v>
      </c>
      <c r="H144" s="137">
        <v>1.1279999999999999</v>
      </c>
      <c r="I144" s="138"/>
      <c r="J144" s="139">
        <f>ROUND(I144*H144,2)</f>
        <v>0</v>
      </c>
      <c r="K144" s="135" t="s">
        <v>1</v>
      </c>
      <c r="L144" s="33"/>
      <c r="M144" s="140" t="s">
        <v>1</v>
      </c>
      <c r="N144" s="141" t="s">
        <v>46</v>
      </c>
      <c r="P144" s="142">
        <f>O144*H144</f>
        <v>0</v>
      </c>
      <c r="Q144" s="142">
        <v>0</v>
      </c>
      <c r="R144" s="142">
        <f>Q144*H144</f>
        <v>0</v>
      </c>
      <c r="S144" s="142">
        <v>0</v>
      </c>
      <c r="T144" s="143">
        <f>S144*H144</f>
        <v>0</v>
      </c>
      <c r="AR144" s="144" t="s">
        <v>194</v>
      </c>
      <c r="AT144" s="144" t="s">
        <v>189</v>
      </c>
      <c r="AU144" s="144" t="s">
        <v>21</v>
      </c>
      <c r="AY144" s="18" t="s">
        <v>187</v>
      </c>
      <c r="BE144" s="145">
        <f>IF(N144="základní",J144,0)</f>
        <v>0</v>
      </c>
      <c r="BF144" s="145">
        <f>IF(N144="snížená",J144,0)</f>
        <v>0</v>
      </c>
      <c r="BG144" s="145">
        <f>IF(N144="zákl. přenesená",J144,0)</f>
        <v>0</v>
      </c>
      <c r="BH144" s="145">
        <f>IF(N144="sníž. přenesená",J144,0)</f>
        <v>0</v>
      </c>
      <c r="BI144" s="145">
        <f>IF(N144="nulová",J144,0)</f>
        <v>0</v>
      </c>
      <c r="BJ144" s="18" t="s">
        <v>21</v>
      </c>
      <c r="BK144" s="145">
        <f>ROUND(I144*H144,2)</f>
        <v>0</v>
      </c>
      <c r="BL144" s="18" t="s">
        <v>194</v>
      </c>
      <c r="BM144" s="144" t="s">
        <v>289</v>
      </c>
    </row>
    <row r="145" spans="2:65" s="1" customFormat="1" ht="86.4">
      <c r="B145" s="33"/>
      <c r="D145" s="147" t="s">
        <v>219</v>
      </c>
      <c r="F145" s="167" t="s">
        <v>1375</v>
      </c>
      <c r="I145" s="168"/>
      <c r="L145" s="33"/>
      <c r="M145" s="169"/>
      <c r="T145" s="57"/>
      <c r="AT145" s="18" t="s">
        <v>219</v>
      </c>
      <c r="AU145" s="18" t="s">
        <v>21</v>
      </c>
    </row>
    <row r="146" spans="2:65" s="1" customFormat="1" ht="16.5" customHeight="1">
      <c r="B146" s="33"/>
      <c r="C146" s="133" t="s">
        <v>26</v>
      </c>
      <c r="D146" s="133" t="s">
        <v>189</v>
      </c>
      <c r="E146" s="134" t="s">
        <v>1376</v>
      </c>
      <c r="F146" s="135" t="s">
        <v>1377</v>
      </c>
      <c r="G146" s="136" t="s">
        <v>1161</v>
      </c>
      <c r="H146" s="137">
        <v>1.7230000000000001</v>
      </c>
      <c r="I146" s="138"/>
      <c r="J146" s="139">
        <f>ROUND(I146*H146,2)</f>
        <v>0</v>
      </c>
      <c r="K146" s="135" t="s">
        <v>1</v>
      </c>
      <c r="L146" s="33"/>
      <c r="M146" s="140" t="s">
        <v>1</v>
      </c>
      <c r="N146" s="141" t="s">
        <v>46</v>
      </c>
      <c r="P146" s="142">
        <f>O146*H146</f>
        <v>0</v>
      </c>
      <c r="Q146" s="142">
        <v>0</v>
      </c>
      <c r="R146" s="142">
        <f>Q146*H146</f>
        <v>0</v>
      </c>
      <c r="S146" s="142">
        <v>0</v>
      </c>
      <c r="T146" s="143">
        <f>S146*H146</f>
        <v>0</v>
      </c>
      <c r="AR146" s="144" t="s">
        <v>194</v>
      </c>
      <c r="AT146" s="144" t="s">
        <v>189</v>
      </c>
      <c r="AU146" s="144" t="s">
        <v>21</v>
      </c>
      <c r="AY146" s="18" t="s">
        <v>187</v>
      </c>
      <c r="BE146" s="145">
        <f>IF(N146="základní",J146,0)</f>
        <v>0</v>
      </c>
      <c r="BF146" s="145">
        <f>IF(N146="snížená",J146,0)</f>
        <v>0</v>
      </c>
      <c r="BG146" s="145">
        <f>IF(N146="zákl. přenesená",J146,0)</f>
        <v>0</v>
      </c>
      <c r="BH146" s="145">
        <f>IF(N146="sníž. přenesená",J146,0)</f>
        <v>0</v>
      </c>
      <c r="BI146" s="145">
        <f>IF(N146="nulová",J146,0)</f>
        <v>0</v>
      </c>
      <c r="BJ146" s="18" t="s">
        <v>21</v>
      </c>
      <c r="BK146" s="145">
        <f>ROUND(I146*H146,2)</f>
        <v>0</v>
      </c>
      <c r="BL146" s="18" t="s">
        <v>194</v>
      </c>
      <c r="BM146" s="144" t="s">
        <v>299</v>
      </c>
    </row>
    <row r="147" spans="2:65" s="1" customFormat="1" ht="48">
      <c r="B147" s="33"/>
      <c r="D147" s="147" t="s">
        <v>219</v>
      </c>
      <c r="F147" s="167" t="s">
        <v>1378</v>
      </c>
      <c r="I147" s="168"/>
      <c r="L147" s="33"/>
      <c r="M147" s="169"/>
      <c r="T147" s="57"/>
      <c r="AT147" s="18" t="s">
        <v>219</v>
      </c>
      <c r="AU147" s="18" t="s">
        <v>21</v>
      </c>
    </row>
    <row r="148" spans="2:65" s="1" customFormat="1" ht="16.5" customHeight="1">
      <c r="B148" s="33"/>
      <c r="C148" s="133" t="s">
        <v>250</v>
      </c>
      <c r="D148" s="133" t="s">
        <v>189</v>
      </c>
      <c r="E148" s="134" t="s">
        <v>1215</v>
      </c>
      <c r="F148" s="135" t="s">
        <v>1216</v>
      </c>
      <c r="G148" s="136" t="s">
        <v>1161</v>
      </c>
      <c r="H148" s="137">
        <v>13.366</v>
      </c>
      <c r="I148" s="138"/>
      <c r="J148" s="139">
        <f>ROUND(I148*H148,2)</f>
        <v>0</v>
      </c>
      <c r="K148" s="135" t="s">
        <v>1</v>
      </c>
      <c r="L148" s="33"/>
      <c r="M148" s="140" t="s">
        <v>1</v>
      </c>
      <c r="N148" s="141" t="s">
        <v>46</v>
      </c>
      <c r="P148" s="142">
        <f>O148*H148</f>
        <v>0</v>
      </c>
      <c r="Q148" s="142">
        <v>0</v>
      </c>
      <c r="R148" s="142">
        <f>Q148*H148</f>
        <v>0</v>
      </c>
      <c r="S148" s="142">
        <v>0</v>
      </c>
      <c r="T148" s="143">
        <f>S148*H148</f>
        <v>0</v>
      </c>
      <c r="AR148" s="144" t="s">
        <v>194</v>
      </c>
      <c r="AT148" s="144" t="s">
        <v>189</v>
      </c>
      <c r="AU148" s="144" t="s">
        <v>21</v>
      </c>
      <c r="AY148" s="18" t="s">
        <v>187</v>
      </c>
      <c r="BE148" s="145">
        <f>IF(N148="základní",J148,0)</f>
        <v>0</v>
      </c>
      <c r="BF148" s="145">
        <f>IF(N148="snížená",J148,0)</f>
        <v>0</v>
      </c>
      <c r="BG148" s="145">
        <f>IF(N148="zákl. přenesená",J148,0)</f>
        <v>0</v>
      </c>
      <c r="BH148" s="145">
        <f>IF(N148="sníž. přenesená",J148,0)</f>
        <v>0</v>
      </c>
      <c r="BI148" s="145">
        <f>IF(N148="nulová",J148,0)</f>
        <v>0</v>
      </c>
      <c r="BJ148" s="18" t="s">
        <v>21</v>
      </c>
      <c r="BK148" s="145">
        <f>ROUND(I148*H148,2)</f>
        <v>0</v>
      </c>
      <c r="BL148" s="18" t="s">
        <v>194</v>
      </c>
      <c r="BM148" s="144" t="s">
        <v>308</v>
      </c>
    </row>
    <row r="149" spans="2:65" s="1" customFormat="1" ht="172.8">
      <c r="B149" s="33"/>
      <c r="D149" s="147" t="s">
        <v>219</v>
      </c>
      <c r="F149" s="167" t="s">
        <v>1379</v>
      </c>
      <c r="I149" s="168"/>
      <c r="L149" s="33"/>
      <c r="M149" s="169"/>
      <c r="T149" s="57"/>
      <c r="AT149" s="18" t="s">
        <v>219</v>
      </c>
      <c r="AU149" s="18" t="s">
        <v>21</v>
      </c>
    </row>
    <row r="150" spans="2:65" s="1" customFormat="1" ht="16.5" customHeight="1">
      <c r="B150" s="33"/>
      <c r="C150" s="133" t="s">
        <v>8</v>
      </c>
      <c r="D150" s="133" t="s">
        <v>189</v>
      </c>
      <c r="E150" s="134" t="s">
        <v>1218</v>
      </c>
      <c r="F150" s="135" t="s">
        <v>1219</v>
      </c>
      <c r="G150" s="136" t="s">
        <v>1191</v>
      </c>
      <c r="H150" s="137">
        <v>1.0489999999999999</v>
      </c>
      <c r="I150" s="138"/>
      <c r="J150" s="139">
        <f>ROUND(I150*H150,2)</f>
        <v>0</v>
      </c>
      <c r="K150" s="135" t="s">
        <v>1</v>
      </c>
      <c r="L150" s="33"/>
      <c r="M150" s="140" t="s">
        <v>1</v>
      </c>
      <c r="N150" s="141" t="s">
        <v>46</v>
      </c>
      <c r="P150" s="142">
        <f>O150*H150</f>
        <v>0</v>
      </c>
      <c r="Q150" s="142">
        <v>0</v>
      </c>
      <c r="R150" s="142">
        <f>Q150*H150</f>
        <v>0</v>
      </c>
      <c r="S150" s="142">
        <v>0</v>
      </c>
      <c r="T150" s="143">
        <f>S150*H150</f>
        <v>0</v>
      </c>
      <c r="AR150" s="144" t="s">
        <v>194</v>
      </c>
      <c r="AT150" s="144" t="s">
        <v>189</v>
      </c>
      <c r="AU150" s="144" t="s">
        <v>21</v>
      </c>
      <c r="AY150" s="18" t="s">
        <v>187</v>
      </c>
      <c r="BE150" s="145">
        <f>IF(N150="základní",J150,0)</f>
        <v>0</v>
      </c>
      <c r="BF150" s="145">
        <f>IF(N150="snížená",J150,0)</f>
        <v>0</v>
      </c>
      <c r="BG150" s="145">
        <f>IF(N150="zákl. přenesená",J150,0)</f>
        <v>0</v>
      </c>
      <c r="BH150" s="145">
        <f>IF(N150="sníž. přenesená",J150,0)</f>
        <v>0</v>
      </c>
      <c r="BI150" s="145">
        <f>IF(N150="nulová",J150,0)</f>
        <v>0</v>
      </c>
      <c r="BJ150" s="18" t="s">
        <v>21</v>
      </c>
      <c r="BK150" s="145">
        <f>ROUND(I150*H150,2)</f>
        <v>0</v>
      </c>
      <c r="BL150" s="18" t="s">
        <v>194</v>
      </c>
      <c r="BM150" s="144" t="s">
        <v>323</v>
      </c>
    </row>
    <row r="151" spans="2:65" s="1" customFormat="1" ht="134.4">
      <c r="B151" s="33"/>
      <c r="D151" s="147" t="s">
        <v>219</v>
      </c>
      <c r="F151" s="167" t="s">
        <v>1380</v>
      </c>
      <c r="I151" s="168"/>
      <c r="L151" s="33"/>
      <c r="M151" s="169"/>
      <c r="T151" s="57"/>
      <c r="AT151" s="18" t="s">
        <v>219</v>
      </c>
      <c r="AU151" s="18" t="s">
        <v>21</v>
      </c>
    </row>
    <row r="152" spans="2:65" s="11" customFormat="1" ht="25.95" customHeight="1">
      <c r="B152" s="121"/>
      <c r="D152" s="122" t="s">
        <v>80</v>
      </c>
      <c r="E152" s="123" t="s">
        <v>223</v>
      </c>
      <c r="F152" s="123" t="s">
        <v>1381</v>
      </c>
      <c r="I152" s="124"/>
      <c r="J152" s="125">
        <f>BK152</f>
        <v>0</v>
      </c>
      <c r="L152" s="121"/>
      <c r="M152" s="126"/>
      <c r="P152" s="127">
        <f>SUM(P153:P154)</f>
        <v>0</v>
      </c>
      <c r="R152" s="127">
        <f>SUM(R153:R154)</f>
        <v>0</v>
      </c>
      <c r="T152" s="128">
        <f>SUM(T153:T154)</f>
        <v>0</v>
      </c>
      <c r="AR152" s="122" t="s">
        <v>21</v>
      </c>
      <c r="AT152" s="129" t="s">
        <v>80</v>
      </c>
      <c r="AU152" s="129" t="s">
        <v>81</v>
      </c>
      <c r="AY152" s="122" t="s">
        <v>187</v>
      </c>
      <c r="BK152" s="130">
        <f>SUM(BK153:BK154)</f>
        <v>0</v>
      </c>
    </row>
    <row r="153" spans="2:65" s="1" customFormat="1" ht="16.5" customHeight="1">
      <c r="B153" s="33"/>
      <c r="C153" s="133" t="s">
        <v>261</v>
      </c>
      <c r="D153" s="133" t="s">
        <v>189</v>
      </c>
      <c r="E153" s="134" t="s">
        <v>1382</v>
      </c>
      <c r="F153" s="135" t="s">
        <v>1383</v>
      </c>
      <c r="G153" s="136" t="s">
        <v>1247</v>
      </c>
      <c r="H153" s="137">
        <v>55.088000000000001</v>
      </c>
      <c r="I153" s="138"/>
      <c r="J153" s="139">
        <f>ROUND(I153*H153,2)</f>
        <v>0</v>
      </c>
      <c r="K153" s="135" t="s">
        <v>1</v>
      </c>
      <c r="L153" s="33"/>
      <c r="M153" s="140" t="s">
        <v>1</v>
      </c>
      <c r="N153" s="141" t="s">
        <v>46</v>
      </c>
      <c r="P153" s="142">
        <f>O153*H153</f>
        <v>0</v>
      </c>
      <c r="Q153" s="142">
        <v>0</v>
      </c>
      <c r="R153" s="142">
        <f>Q153*H153</f>
        <v>0</v>
      </c>
      <c r="S153" s="142">
        <v>0</v>
      </c>
      <c r="T153" s="143">
        <f>S153*H153</f>
        <v>0</v>
      </c>
      <c r="AR153" s="144" t="s">
        <v>194</v>
      </c>
      <c r="AT153" s="144" t="s">
        <v>189</v>
      </c>
      <c r="AU153" s="144" t="s">
        <v>21</v>
      </c>
      <c r="AY153" s="18" t="s">
        <v>187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8" t="s">
        <v>21</v>
      </c>
      <c r="BK153" s="145">
        <f>ROUND(I153*H153,2)</f>
        <v>0</v>
      </c>
      <c r="BL153" s="18" t="s">
        <v>194</v>
      </c>
      <c r="BM153" s="144" t="s">
        <v>336</v>
      </c>
    </row>
    <row r="154" spans="2:65" s="1" customFormat="1" ht="48">
      <c r="B154" s="33"/>
      <c r="D154" s="147" t="s">
        <v>219</v>
      </c>
      <c r="F154" s="167" t="s">
        <v>1384</v>
      </c>
      <c r="I154" s="168"/>
      <c r="L154" s="33"/>
      <c r="M154" s="169"/>
      <c r="T154" s="57"/>
      <c r="AT154" s="18" t="s">
        <v>219</v>
      </c>
      <c r="AU154" s="18" t="s">
        <v>21</v>
      </c>
    </row>
    <row r="155" spans="2:65" s="11" customFormat="1" ht="25.95" customHeight="1">
      <c r="B155" s="121"/>
      <c r="D155" s="122" t="s">
        <v>80</v>
      </c>
      <c r="E155" s="123" t="s">
        <v>227</v>
      </c>
      <c r="F155" s="123" t="s">
        <v>1249</v>
      </c>
      <c r="I155" s="124"/>
      <c r="J155" s="125">
        <f>BK155</f>
        <v>0</v>
      </c>
      <c r="L155" s="121"/>
      <c r="M155" s="126"/>
      <c r="P155" s="127">
        <f>SUM(P156:P157)</f>
        <v>0</v>
      </c>
      <c r="R155" s="127">
        <f>SUM(R156:R157)</f>
        <v>0</v>
      </c>
      <c r="T155" s="128">
        <f>SUM(T156:T157)</f>
        <v>0</v>
      </c>
      <c r="AR155" s="122" t="s">
        <v>21</v>
      </c>
      <c r="AT155" s="129" t="s">
        <v>80</v>
      </c>
      <c r="AU155" s="129" t="s">
        <v>81</v>
      </c>
      <c r="AY155" s="122" t="s">
        <v>187</v>
      </c>
      <c r="BK155" s="130">
        <f>SUM(BK156:BK157)</f>
        <v>0</v>
      </c>
    </row>
    <row r="156" spans="2:65" s="1" customFormat="1" ht="16.5" customHeight="1">
      <c r="B156" s="33"/>
      <c r="C156" s="133" t="s">
        <v>267</v>
      </c>
      <c r="D156" s="133" t="s">
        <v>189</v>
      </c>
      <c r="E156" s="134" t="s">
        <v>1385</v>
      </c>
      <c r="F156" s="135" t="s">
        <v>1386</v>
      </c>
      <c r="G156" s="136" t="s">
        <v>1247</v>
      </c>
      <c r="H156" s="137">
        <v>47.85</v>
      </c>
      <c r="I156" s="138"/>
      <c r="J156" s="139">
        <f>ROUND(I156*H156,2)</f>
        <v>0</v>
      </c>
      <c r="K156" s="135" t="s">
        <v>1</v>
      </c>
      <c r="L156" s="33"/>
      <c r="M156" s="140" t="s">
        <v>1</v>
      </c>
      <c r="N156" s="141" t="s">
        <v>46</v>
      </c>
      <c r="P156" s="142">
        <f>O156*H156</f>
        <v>0</v>
      </c>
      <c r="Q156" s="142">
        <v>0</v>
      </c>
      <c r="R156" s="142">
        <f>Q156*H156</f>
        <v>0</v>
      </c>
      <c r="S156" s="142">
        <v>0</v>
      </c>
      <c r="T156" s="143">
        <f>S156*H156</f>
        <v>0</v>
      </c>
      <c r="AR156" s="144" t="s">
        <v>194</v>
      </c>
      <c r="AT156" s="144" t="s">
        <v>189</v>
      </c>
      <c r="AU156" s="144" t="s">
        <v>21</v>
      </c>
      <c r="AY156" s="18" t="s">
        <v>187</v>
      </c>
      <c r="BE156" s="145">
        <f>IF(N156="základní",J156,0)</f>
        <v>0</v>
      </c>
      <c r="BF156" s="145">
        <f>IF(N156="snížená",J156,0)</f>
        <v>0</v>
      </c>
      <c r="BG156" s="145">
        <f>IF(N156="zákl. přenesená",J156,0)</f>
        <v>0</v>
      </c>
      <c r="BH156" s="145">
        <f>IF(N156="sníž. přenesená",J156,0)</f>
        <v>0</v>
      </c>
      <c r="BI156" s="145">
        <f>IF(N156="nulová",J156,0)</f>
        <v>0</v>
      </c>
      <c r="BJ156" s="18" t="s">
        <v>21</v>
      </c>
      <c r="BK156" s="145">
        <f>ROUND(I156*H156,2)</f>
        <v>0</v>
      </c>
      <c r="BL156" s="18" t="s">
        <v>194</v>
      </c>
      <c r="BM156" s="144" t="s">
        <v>348</v>
      </c>
    </row>
    <row r="157" spans="2:65" s="1" customFormat="1" ht="48">
      <c r="B157" s="33"/>
      <c r="D157" s="147" t="s">
        <v>219</v>
      </c>
      <c r="F157" s="167" t="s">
        <v>1387</v>
      </c>
      <c r="I157" s="168"/>
      <c r="L157" s="33"/>
      <c r="M157" s="169"/>
      <c r="T157" s="57"/>
      <c r="AT157" s="18" t="s">
        <v>219</v>
      </c>
      <c r="AU157" s="18" t="s">
        <v>21</v>
      </c>
    </row>
    <row r="158" spans="2:65" s="11" customFormat="1" ht="25.95" customHeight="1">
      <c r="B158" s="121"/>
      <c r="D158" s="122" t="s">
        <v>80</v>
      </c>
      <c r="E158" s="123" t="s">
        <v>239</v>
      </c>
      <c r="F158" s="123" t="s">
        <v>1253</v>
      </c>
      <c r="I158" s="124"/>
      <c r="J158" s="125">
        <f>BK158</f>
        <v>0</v>
      </c>
      <c r="L158" s="121"/>
      <c r="M158" s="126"/>
      <c r="P158" s="127">
        <f>SUM(P159:P160)</f>
        <v>0</v>
      </c>
      <c r="R158" s="127">
        <f>SUM(R159:R160)</f>
        <v>0</v>
      </c>
      <c r="T158" s="128">
        <f>SUM(T159:T160)</f>
        <v>0</v>
      </c>
      <c r="AR158" s="122" t="s">
        <v>21</v>
      </c>
      <c r="AT158" s="129" t="s">
        <v>80</v>
      </c>
      <c r="AU158" s="129" t="s">
        <v>81</v>
      </c>
      <c r="AY158" s="122" t="s">
        <v>187</v>
      </c>
      <c r="BK158" s="130">
        <f>SUM(BK159:BK160)</f>
        <v>0</v>
      </c>
    </row>
    <row r="159" spans="2:65" s="1" customFormat="1" ht="16.5" customHeight="1">
      <c r="B159" s="33"/>
      <c r="C159" s="133" t="s">
        <v>272</v>
      </c>
      <c r="D159" s="133" t="s">
        <v>189</v>
      </c>
      <c r="E159" s="134" t="s">
        <v>1388</v>
      </c>
      <c r="F159" s="135" t="s">
        <v>1389</v>
      </c>
      <c r="G159" s="136" t="s">
        <v>1247</v>
      </c>
      <c r="H159" s="137">
        <v>55.088000000000001</v>
      </c>
      <c r="I159" s="138"/>
      <c r="J159" s="139">
        <f>ROUND(I159*H159,2)</f>
        <v>0</v>
      </c>
      <c r="K159" s="135" t="s">
        <v>1</v>
      </c>
      <c r="L159" s="33"/>
      <c r="M159" s="140" t="s">
        <v>1</v>
      </c>
      <c r="N159" s="141" t="s">
        <v>46</v>
      </c>
      <c r="P159" s="142">
        <f>O159*H159</f>
        <v>0</v>
      </c>
      <c r="Q159" s="142">
        <v>0</v>
      </c>
      <c r="R159" s="142">
        <f>Q159*H159</f>
        <v>0</v>
      </c>
      <c r="S159" s="142">
        <v>0</v>
      </c>
      <c r="T159" s="143">
        <f>S159*H159</f>
        <v>0</v>
      </c>
      <c r="AR159" s="144" t="s">
        <v>194</v>
      </c>
      <c r="AT159" s="144" t="s">
        <v>189</v>
      </c>
      <c r="AU159" s="144" t="s">
        <v>21</v>
      </c>
      <c r="AY159" s="18" t="s">
        <v>187</v>
      </c>
      <c r="BE159" s="145">
        <f>IF(N159="základní",J159,0)</f>
        <v>0</v>
      </c>
      <c r="BF159" s="145">
        <f>IF(N159="snížená",J159,0)</f>
        <v>0</v>
      </c>
      <c r="BG159" s="145">
        <f>IF(N159="zákl. přenesená",J159,0)</f>
        <v>0</v>
      </c>
      <c r="BH159" s="145">
        <f>IF(N159="sníž. přenesená",J159,0)</f>
        <v>0</v>
      </c>
      <c r="BI159" s="145">
        <f>IF(N159="nulová",J159,0)</f>
        <v>0</v>
      </c>
      <c r="BJ159" s="18" t="s">
        <v>21</v>
      </c>
      <c r="BK159" s="145">
        <f>ROUND(I159*H159,2)</f>
        <v>0</v>
      </c>
      <c r="BL159" s="18" t="s">
        <v>194</v>
      </c>
      <c r="BM159" s="144" t="s">
        <v>340</v>
      </c>
    </row>
    <row r="160" spans="2:65" s="1" customFormat="1" ht="28.8">
      <c r="B160" s="33"/>
      <c r="D160" s="147" t="s">
        <v>219</v>
      </c>
      <c r="F160" s="167" t="s">
        <v>1390</v>
      </c>
      <c r="I160" s="168"/>
      <c r="L160" s="33"/>
      <c r="M160" s="192"/>
      <c r="N160" s="189"/>
      <c r="O160" s="189"/>
      <c r="P160" s="189"/>
      <c r="Q160" s="189"/>
      <c r="R160" s="189"/>
      <c r="S160" s="189"/>
      <c r="T160" s="193"/>
      <c r="AT160" s="18" t="s">
        <v>219</v>
      </c>
      <c r="AU160" s="18" t="s">
        <v>21</v>
      </c>
    </row>
    <row r="161" spans="2:12" s="1" customFormat="1" ht="6.9" customHeight="1">
      <c r="B161" s="45"/>
      <c r="C161" s="46"/>
      <c r="D161" s="46"/>
      <c r="E161" s="46"/>
      <c r="F161" s="46"/>
      <c r="G161" s="46"/>
      <c r="H161" s="46"/>
      <c r="I161" s="46"/>
      <c r="J161" s="46"/>
      <c r="K161" s="46"/>
      <c r="L161" s="33"/>
    </row>
  </sheetData>
  <sheetProtection algorithmName="SHA-512" hashValue="a5D0R/WrBsfRdMD4okshm1cScOFMTq1HRPloNc4cPTqAISVIJOZSQNtrqMLfHfs8iP+VkHPlMoc8HgoBtDrlcw==" saltValue="vFMW/nnnvKoKpK4BQzc4UU0Z29Vt/e7RICVoNznLoXw3MGlS5/jVIpaXInScT1p1MCV9HYGrUSwi4+sJ6a9I0Q==" spinCount="100000" sheet="1" objects="1" scenarios="1" formatColumns="0" formatRows="0" autoFilter="0"/>
  <autoFilter ref="C122:K160" xr:uid="{00000000-0009-0000-0000-00000A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4" fitToHeight="100" orientation="landscape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170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8" t="s">
        <v>121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91</v>
      </c>
    </row>
    <row r="4" spans="2:46" ht="24.9" customHeight="1">
      <c r="B4" s="21"/>
      <c r="D4" s="22" t="s">
        <v>144</v>
      </c>
      <c r="L4" s="21"/>
      <c r="M4" s="89" t="s">
        <v>10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241" t="str">
        <f>'Rekapitulace stavby'!K6</f>
        <v>Liberecká náplavka - Revize 03</v>
      </c>
      <c r="F7" s="242"/>
      <c r="G7" s="242"/>
      <c r="H7" s="242"/>
      <c r="L7" s="21"/>
    </row>
    <row r="8" spans="2:46" s="1" customFormat="1" ht="12" customHeight="1">
      <c r="B8" s="33"/>
      <c r="D8" s="28" t="s">
        <v>145</v>
      </c>
      <c r="L8" s="33"/>
    </row>
    <row r="9" spans="2:46" s="1" customFormat="1" ht="16.5" customHeight="1">
      <c r="B9" s="33"/>
      <c r="E9" s="207" t="s">
        <v>1391</v>
      </c>
      <c r="F9" s="243"/>
      <c r="G9" s="243"/>
      <c r="H9" s="243"/>
      <c r="L9" s="33"/>
    </row>
    <row r="10" spans="2:46" s="1" customFormat="1" ht="10.199999999999999">
      <c r="B10" s="33"/>
      <c r="L10" s="33"/>
    </row>
    <row r="11" spans="2:46" s="1" customFormat="1" ht="12" customHeight="1">
      <c r="B11" s="33"/>
      <c r="D11" s="28" t="s">
        <v>19</v>
      </c>
      <c r="F11" s="26" t="s">
        <v>1</v>
      </c>
      <c r="I11" s="28" t="s">
        <v>20</v>
      </c>
      <c r="J11" s="26" t="s">
        <v>1</v>
      </c>
      <c r="L11" s="33"/>
    </row>
    <row r="12" spans="2:46" s="1" customFormat="1" ht="12" customHeight="1">
      <c r="B12" s="33"/>
      <c r="D12" s="28" t="s">
        <v>22</v>
      </c>
      <c r="F12" s="26" t="s">
        <v>148</v>
      </c>
      <c r="I12" s="28" t="s">
        <v>24</v>
      </c>
      <c r="J12" s="53" t="str">
        <f>'Rekapitulace stavby'!AN8</f>
        <v>15. 10. 2025</v>
      </c>
      <c r="L12" s="33"/>
    </row>
    <row r="13" spans="2:46" s="1" customFormat="1" ht="10.8" customHeight="1">
      <c r="B13" s="33"/>
      <c r="L13" s="33"/>
    </row>
    <row r="14" spans="2:46" s="1" customFormat="1" ht="12" customHeight="1">
      <c r="B14" s="33"/>
      <c r="D14" s="28" t="s">
        <v>28</v>
      </c>
      <c r="I14" s="28" t="s">
        <v>29</v>
      </c>
      <c r="J14" s="26" t="str">
        <f>IF('Rekapitulace stavby'!AN10="","",'Rekapitulace stavby'!AN10)</f>
        <v/>
      </c>
      <c r="L14" s="33"/>
    </row>
    <row r="15" spans="2:46" s="1" customFormat="1" ht="18" customHeight="1">
      <c r="B15" s="33"/>
      <c r="E15" s="26" t="str">
        <f>IF('Rekapitulace stavby'!E11="","",'Rekapitulace stavby'!E11)</f>
        <v xml:space="preserve">Statutární město Liberec </v>
      </c>
      <c r="I15" s="28" t="s">
        <v>31</v>
      </c>
      <c r="J15" s="26" t="str">
        <f>IF('Rekapitulace stavby'!AN11="","",'Rekapitulace stavby'!AN11)</f>
        <v/>
      </c>
      <c r="L15" s="33"/>
    </row>
    <row r="16" spans="2:46" s="1" customFormat="1" ht="6.9" customHeight="1">
      <c r="B16" s="33"/>
      <c r="L16" s="33"/>
    </row>
    <row r="17" spans="2:12" s="1" customFormat="1" ht="12" customHeight="1">
      <c r="B17" s="33"/>
      <c r="D17" s="28" t="s">
        <v>32</v>
      </c>
      <c r="I17" s="28" t="s">
        <v>29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244" t="str">
        <f>'Rekapitulace stavby'!E14</f>
        <v>Vyplň údaj</v>
      </c>
      <c r="F18" s="213"/>
      <c r="G18" s="213"/>
      <c r="H18" s="213"/>
      <c r="I18" s="28" t="s">
        <v>31</v>
      </c>
      <c r="J18" s="29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8" t="s">
        <v>34</v>
      </c>
      <c r="I20" s="28" t="s">
        <v>29</v>
      </c>
      <c r="J20" s="26" t="str">
        <f>IF('Rekapitulace stavby'!AN16="","",'Rekapitulace stavby'!AN16)</f>
        <v/>
      </c>
      <c r="L20" s="33"/>
    </row>
    <row r="21" spans="2:12" s="1" customFormat="1" ht="18" customHeight="1">
      <c r="B21" s="33"/>
      <c r="E21" s="26" t="str">
        <f>IF('Rekapitulace stavby'!E17="","",'Rekapitulace stavby'!E17)</f>
        <v>re: architekti studio s.r.o.</v>
      </c>
      <c r="I21" s="28" t="s">
        <v>31</v>
      </c>
      <c r="J21" s="26" t="str">
        <f>IF('Rekapitulace stavby'!AN17="","",'Rekapitulace stavby'!AN17)</f>
        <v/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8" t="s">
        <v>37</v>
      </c>
      <c r="I23" s="28" t="s">
        <v>29</v>
      </c>
      <c r="J23" s="26" t="str">
        <f>IF('Rekapitulace stavby'!AN19="","",'Rekapitulace stavby'!AN19)</f>
        <v/>
      </c>
      <c r="L23" s="33"/>
    </row>
    <row r="24" spans="2:12" s="1" customFormat="1" ht="18" customHeight="1">
      <c r="B24" s="33"/>
      <c r="E24" s="26" t="str">
        <f>IF('Rekapitulace stavby'!E20="","",'Rekapitulace stavby'!E20)</f>
        <v>PROPOS Liberec s.r.o.</v>
      </c>
      <c r="I24" s="28" t="s">
        <v>31</v>
      </c>
      <c r="J24" s="26" t="str">
        <f>IF('Rekapitulace stavby'!AN20="","",'Rekapitulace stavby'!AN20)</f>
        <v/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8" t="s">
        <v>39</v>
      </c>
      <c r="L26" s="33"/>
    </row>
    <row r="27" spans="2:12" s="7" customFormat="1" ht="47.25" customHeight="1">
      <c r="B27" s="90"/>
      <c r="E27" s="218" t="s">
        <v>1392</v>
      </c>
      <c r="F27" s="218"/>
      <c r="G27" s="218"/>
      <c r="H27" s="218"/>
      <c r="L27" s="90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4"/>
      <c r="E29" s="54"/>
      <c r="F29" s="54"/>
      <c r="G29" s="54"/>
      <c r="H29" s="54"/>
      <c r="I29" s="54"/>
      <c r="J29" s="54"/>
      <c r="K29" s="54"/>
      <c r="L29" s="33"/>
    </row>
    <row r="30" spans="2:12" s="1" customFormat="1" ht="25.35" customHeight="1">
      <c r="B30" s="33"/>
      <c r="D30" s="91" t="s">
        <v>41</v>
      </c>
      <c r="J30" s="67">
        <f>ROUND(J122, 2)</f>
        <v>0</v>
      </c>
      <c r="L30" s="33"/>
    </row>
    <row r="31" spans="2:12" s="1" customFormat="1" ht="6.9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14.4" customHeight="1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4" customHeight="1">
      <c r="B33" s="33"/>
      <c r="D33" s="56" t="s">
        <v>45</v>
      </c>
      <c r="E33" s="28" t="s">
        <v>46</v>
      </c>
      <c r="F33" s="92">
        <f>ROUND((SUM(BE122:BE169)),  2)</f>
        <v>0</v>
      </c>
      <c r="I33" s="93">
        <v>0.21</v>
      </c>
      <c r="J33" s="92">
        <f>ROUND(((SUM(BE122:BE169))*I33),  2)</f>
        <v>0</v>
      </c>
      <c r="L33" s="33"/>
    </row>
    <row r="34" spans="2:12" s="1" customFormat="1" ht="14.4" customHeight="1">
      <c r="B34" s="33"/>
      <c r="E34" s="28" t="s">
        <v>47</v>
      </c>
      <c r="F34" s="92">
        <f>ROUND((SUM(BF122:BF169)),  2)</f>
        <v>0</v>
      </c>
      <c r="I34" s="93">
        <v>0.12</v>
      </c>
      <c r="J34" s="92">
        <f>ROUND(((SUM(BF122:BF169))*I34),  2)</f>
        <v>0</v>
      </c>
      <c r="L34" s="33"/>
    </row>
    <row r="35" spans="2:12" s="1" customFormat="1" ht="14.4" hidden="1" customHeight="1">
      <c r="B35" s="33"/>
      <c r="E35" s="28" t="s">
        <v>48</v>
      </c>
      <c r="F35" s="92">
        <f>ROUND((SUM(BG122:BG169)),  2)</f>
        <v>0</v>
      </c>
      <c r="I35" s="93">
        <v>0.21</v>
      </c>
      <c r="J35" s="92">
        <f>0</f>
        <v>0</v>
      </c>
      <c r="L35" s="33"/>
    </row>
    <row r="36" spans="2:12" s="1" customFormat="1" ht="14.4" hidden="1" customHeight="1">
      <c r="B36" s="33"/>
      <c r="E36" s="28" t="s">
        <v>49</v>
      </c>
      <c r="F36" s="92">
        <f>ROUND((SUM(BH122:BH169)),  2)</f>
        <v>0</v>
      </c>
      <c r="I36" s="93">
        <v>0.12</v>
      </c>
      <c r="J36" s="92">
        <f>0</f>
        <v>0</v>
      </c>
      <c r="L36" s="33"/>
    </row>
    <row r="37" spans="2:12" s="1" customFormat="1" ht="14.4" hidden="1" customHeight="1">
      <c r="B37" s="33"/>
      <c r="E37" s="28" t="s">
        <v>50</v>
      </c>
      <c r="F37" s="92">
        <f>ROUND((SUM(BI122:BI169)),  2)</f>
        <v>0</v>
      </c>
      <c r="I37" s="93">
        <v>0</v>
      </c>
      <c r="J37" s="92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4"/>
      <c r="D39" s="95" t="s">
        <v>51</v>
      </c>
      <c r="E39" s="58"/>
      <c r="F39" s="58"/>
      <c r="G39" s="96" t="s">
        <v>52</v>
      </c>
      <c r="H39" s="97" t="s">
        <v>53</v>
      </c>
      <c r="I39" s="58"/>
      <c r="J39" s="98">
        <f>SUM(J30:J37)</f>
        <v>0</v>
      </c>
      <c r="K39" s="99"/>
      <c r="L39" s="33"/>
    </row>
    <row r="40" spans="2:12" s="1" customFormat="1" ht="14.4" customHeight="1">
      <c r="B40" s="33"/>
      <c r="L40" s="33"/>
    </row>
    <row r="41" spans="2:12" ht="14.4" customHeight="1">
      <c r="B41" s="21"/>
      <c r="L41" s="21"/>
    </row>
    <row r="42" spans="2:12" ht="14.4" customHeight="1">
      <c r="B42" s="21"/>
      <c r="L42" s="21"/>
    </row>
    <row r="43" spans="2:12" ht="14.4" customHeight="1">
      <c r="B43" s="21"/>
      <c r="L43" s="21"/>
    </row>
    <row r="44" spans="2:12" ht="14.4" customHeight="1">
      <c r="B44" s="21"/>
      <c r="L44" s="21"/>
    </row>
    <row r="45" spans="2:12" ht="14.4" customHeight="1">
      <c r="B45" s="21"/>
      <c r="L45" s="21"/>
    </row>
    <row r="46" spans="2:12" ht="14.4" customHeight="1">
      <c r="B46" s="21"/>
      <c r="L46" s="21"/>
    </row>
    <row r="47" spans="2:12" ht="14.4" customHeight="1">
      <c r="B47" s="21"/>
      <c r="L47" s="21"/>
    </row>
    <row r="48" spans="2:12" ht="14.4" customHeight="1">
      <c r="B48" s="21"/>
      <c r="L48" s="21"/>
    </row>
    <row r="49" spans="2:12" ht="14.4" customHeight="1">
      <c r="B49" s="21"/>
      <c r="L49" s="21"/>
    </row>
    <row r="50" spans="2:12" s="1" customFormat="1" ht="14.4" customHeight="1">
      <c r="B50" s="33"/>
      <c r="D50" s="42" t="s">
        <v>54</v>
      </c>
      <c r="E50" s="43"/>
      <c r="F50" s="43"/>
      <c r="G50" s="42" t="s">
        <v>55</v>
      </c>
      <c r="H50" s="43"/>
      <c r="I50" s="43"/>
      <c r="J50" s="43"/>
      <c r="K50" s="43"/>
      <c r="L50" s="33"/>
    </row>
    <row r="51" spans="2:12" ht="10.199999999999999">
      <c r="B51" s="21"/>
      <c r="L51" s="21"/>
    </row>
    <row r="52" spans="2:12" ht="10.199999999999999">
      <c r="B52" s="21"/>
      <c r="L52" s="21"/>
    </row>
    <row r="53" spans="2:12" ht="10.199999999999999">
      <c r="B53" s="21"/>
      <c r="L53" s="21"/>
    </row>
    <row r="54" spans="2:12" ht="10.199999999999999">
      <c r="B54" s="21"/>
      <c r="L54" s="21"/>
    </row>
    <row r="55" spans="2:12" ht="10.199999999999999">
      <c r="B55" s="21"/>
      <c r="L55" s="21"/>
    </row>
    <row r="56" spans="2:12" ht="10.199999999999999">
      <c r="B56" s="21"/>
      <c r="L56" s="21"/>
    </row>
    <row r="57" spans="2:12" ht="10.199999999999999">
      <c r="B57" s="21"/>
      <c r="L57" s="21"/>
    </row>
    <row r="58" spans="2:12" ht="10.199999999999999">
      <c r="B58" s="21"/>
      <c r="L58" s="21"/>
    </row>
    <row r="59" spans="2:12" ht="10.199999999999999">
      <c r="B59" s="21"/>
      <c r="L59" s="21"/>
    </row>
    <row r="60" spans="2:12" ht="10.199999999999999">
      <c r="B60" s="21"/>
      <c r="L60" s="21"/>
    </row>
    <row r="61" spans="2:12" s="1" customFormat="1" ht="13.2">
      <c r="B61" s="33"/>
      <c r="D61" s="44" t="s">
        <v>56</v>
      </c>
      <c r="E61" s="35"/>
      <c r="F61" s="100" t="s">
        <v>57</v>
      </c>
      <c r="G61" s="44" t="s">
        <v>56</v>
      </c>
      <c r="H61" s="35"/>
      <c r="I61" s="35"/>
      <c r="J61" s="101" t="s">
        <v>57</v>
      </c>
      <c r="K61" s="35"/>
      <c r="L61" s="33"/>
    </row>
    <row r="62" spans="2:12" ht="10.199999999999999">
      <c r="B62" s="21"/>
      <c r="L62" s="21"/>
    </row>
    <row r="63" spans="2:12" ht="10.199999999999999">
      <c r="B63" s="21"/>
      <c r="L63" s="21"/>
    </row>
    <row r="64" spans="2:12" ht="10.199999999999999">
      <c r="B64" s="21"/>
      <c r="L64" s="21"/>
    </row>
    <row r="65" spans="2:12" s="1" customFormat="1" ht="13.2">
      <c r="B65" s="33"/>
      <c r="D65" s="42" t="s">
        <v>58</v>
      </c>
      <c r="E65" s="43"/>
      <c r="F65" s="43"/>
      <c r="G65" s="42" t="s">
        <v>59</v>
      </c>
      <c r="H65" s="43"/>
      <c r="I65" s="43"/>
      <c r="J65" s="43"/>
      <c r="K65" s="43"/>
      <c r="L65" s="33"/>
    </row>
    <row r="66" spans="2:12" ht="10.199999999999999">
      <c r="B66" s="21"/>
      <c r="L66" s="21"/>
    </row>
    <row r="67" spans="2:12" ht="10.199999999999999">
      <c r="B67" s="21"/>
      <c r="L67" s="21"/>
    </row>
    <row r="68" spans="2:12" ht="10.199999999999999">
      <c r="B68" s="21"/>
      <c r="L68" s="21"/>
    </row>
    <row r="69" spans="2:12" ht="10.199999999999999">
      <c r="B69" s="21"/>
      <c r="L69" s="21"/>
    </row>
    <row r="70" spans="2:12" ht="10.199999999999999">
      <c r="B70" s="21"/>
      <c r="L70" s="21"/>
    </row>
    <row r="71" spans="2:12" ht="10.199999999999999">
      <c r="B71" s="21"/>
      <c r="L71" s="21"/>
    </row>
    <row r="72" spans="2:12" ht="10.199999999999999">
      <c r="B72" s="21"/>
      <c r="L72" s="21"/>
    </row>
    <row r="73" spans="2:12" ht="10.199999999999999">
      <c r="B73" s="21"/>
      <c r="L73" s="21"/>
    </row>
    <row r="74" spans="2:12" ht="10.199999999999999">
      <c r="B74" s="21"/>
      <c r="L74" s="21"/>
    </row>
    <row r="75" spans="2:12" ht="10.199999999999999">
      <c r="B75" s="21"/>
      <c r="L75" s="21"/>
    </row>
    <row r="76" spans="2:12" s="1" customFormat="1" ht="13.2">
      <c r="B76" s="33"/>
      <c r="D76" s="44" t="s">
        <v>56</v>
      </c>
      <c r="E76" s="35"/>
      <c r="F76" s="100" t="s">
        <v>57</v>
      </c>
      <c r="G76" s="44" t="s">
        <v>56</v>
      </c>
      <c r="H76" s="35"/>
      <c r="I76" s="35"/>
      <c r="J76" s="101" t="s">
        <v>57</v>
      </c>
      <c r="K76" s="35"/>
      <c r="L76" s="33"/>
    </row>
    <row r="77" spans="2:12" s="1" customFormat="1" ht="14.4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47" s="1" customFormat="1" ht="6.9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47" s="1" customFormat="1" ht="24.9" customHeight="1">
      <c r="B82" s="33"/>
      <c r="C82" s="22" t="s">
        <v>151</v>
      </c>
      <c r="L82" s="33"/>
    </row>
    <row r="83" spans="2:47" s="1" customFormat="1" ht="6.9" customHeight="1">
      <c r="B83" s="33"/>
      <c r="L83" s="33"/>
    </row>
    <row r="84" spans="2:47" s="1" customFormat="1" ht="12" customHeight="1">
      <c r="B84" s="33"/>
      <c r="C84" s="28" t="s">
        <v>16</v>
      </c>
      <c r="L84" s="33"/>
    </row>
    <row r="85" spans="2:47" s="1" customFormat="1" ht="16.5" customHeight="1">
      <c r="B85" s="33"/>
      <c r="E85" s="241" t="str">
        <f>E7</f>
        <v>Liberecká náplavka - Revize 03</v>
      </c>
      <c r="F85" s="242"/>
      <c r="G85" s="242"/>
      <c r="H85" s="242"/>
      <c r="L85" s="33"/>
    </row>
    <row r="86" spans="2:47" s="1" customFormat="1" ht="12" customHeight="1">
      <c r="B86" s="33"/>
      <c r="C86" s="28" t="s">
        <v>145</v>
      </c>
      <c r="L86" s="33"/>
    </row>
    <row r="87" spans="2:47" s="1" customFormat="1" ht="16.5" customHeight="1">
      <c r="B87" s="33"/>
      <c r="E87" s="207" t="str">
        <f>E9</f>
        <v>SO 402 - NN přípojka pro závlahu</v>
      </c>
      <c r="F87" s="243"/>
      <c r="G87" s="243"/>
      <c r="H87" s="243"/>
      <c r="L87" s="33"/>
    </row>
    <row r="88" spans="2:47" s="1" customFormat="1" ht="6.9" customHeight="1">
      <c r="B88" s="33"/>
      <c r="L88" s="33"/>
    </row>
    <row r="89" spans="2:47" s="1" customFormat="1" ht="12" customHeight="1">
      <c r="B89" s="33"/>
      <c r="C89" s="28" t="s">
        <v>22</v>
      </c>
      <c r="F89" s="26" t="str">
        <f>F12</f>
        <v xml:space="preserve"> </v>
      </c>
      <c r="I89" s="28" t="s">
        <v>24</v>
      </c>
      <c r="J89" s="53" t="str">
        <f>IF(J12="","",J12)</f>
        <v>15. 10. 2025</v>
      </c>
      <c r="L89" s="33"/>
    </row>
    <row r="90" spans="2:47" s="1" customFormat="1" ht="6.9" customHeight="1">
      <c r="B90" s="33"/>
      <c r="L90" s="33"/>
    </row>
    <row r="91" spans="2:47" s="1" customFormat="1" ht="25.65" customHeight="1">
      <c r="B91" s="33"/>
      <c r="C91" s="28" t="s">
        <v>28</v>
      </c>
      <c r="F91" s="26" t="str">
        <f>E15</f>
        <v xml:space="preserve">Statutární město Liberec </v>
      </c>
      <c r="I91" s="28" t="s">
        <v>34</v>
      </c>
      <c r="J91" s="31" t="str">
        <f>E21</f>
        <v>re: architekti studio s.r.o.</v>
      </c>
      <c r="L91" s="33"/>
    </row>
    <row r="92" spans="2:47" s="1" customFormat="1" ht="25.65" customHeight="1">
      <c r="B92" s="33"/>
      <c r="C92" s="28" t="s">
        <v>32</v>
      </c>
      <c r="F92" s="26" t="str">
        <f>IF(E18="","",E18)</f>
        <v>Vyplň údaj</v>
      </c>
      <c r="I92" s="28" t="s">
        <v>37</v>
      </c>
      <c r="J92" s="31" t="str">
        <f>E24</f>
        <v>PROPOS Liberec s.r.o.</v>
      </c>
      <c r="L92" s="33"/>
    </row>
    <row r="93" spans="2:47" s="1" customFormat="1" ht="10.35" customHeight="1">
      <c r="B93" s="33"/>
      <c r="L93" s="33"/>
    </row>
    <row r="94" spans="2:47" s="1" customFormat="1" ht="29.25" customHeight="1">
      <c r="B94" s="33"/>
      <c r="C94" s="102" t="s">
        <v>152</v>
      </c>
      <c r="D94" s="94"/>
      <c r="E94" s="94"/>
      <c r="F94" s="94"/>
      <c r="G94" s="94"/>
      <c r="H94" s="94"/>
      <c r="I94" s="94"/>
      <c r="J94" s="103" t="s">
        <v>153</v>
      </c>
      <c r="K94" s="94"/>
      <c r="L94" s="33"/>
    </row>
    <row r="95" spans="2:47" s="1" customFormat="1" ht="10.35" customHeight="1">
      <c r="B95" s="33"/>
      <c r="L95" s="33"/>
    </row>
    <row r="96" spans="2:47" s="1" customFormat="1" ht="22.8" customHeight="1">
      <c r="B96" s="33"/>
      <c r="C96" s="104" t="s">
        <v>154</v>
      </c>
      <c r="J96" s="67">
        <f>J122</f>
        <v>0</v>
      </c>
      <c r="L96" s="33"/>
      <c r="AU96" s="18" t="s">
        <v>155</v>
      </c>
    </row>
    <row r="97" spans="2:12" s="8" customFormat="1" ht="24.9" customHeight="1">
      <c r="B97" s="105"/>
      <c r="D97" s="106" t="s">
        <v>1393</v>
      </c>
      <c r="E97" s="107"/>
      <c r="F97" s="107"/>
      <c r="G97" s="107"/>
      <c r="H97" s="107"/>
      <c r="I97" s="107"/>
      <c r="J97" s="108">
        <f>J123</f>
        <v>0</v>
      </c>
      <c r="L97" s="105"/>
    </row>
    <row r="98" spans="2:12" s="8" customFormat="1" ht="24.9" customHeight="1">
      <c r="B98" s="105"/>
      <c r="D98" s="106" t="s">
        <v>1394</v>
      </c>
      <c r="E98" s="107"/>
      <c r="F98" s="107"/>
      <c r="G98" s="107"/>
      <c r="H98" s="107"/>
      <c r="I98" s="107"/>
      <c r="J98" s="108">
        <f>J130</f>
        <v>0</v>
      </c>
      <c r="L98" s="105"/>
    </row>
    <row r="99" spans="2:12" s="8" customFormat="1" ht="24.9" customHeight="1">
      <c r="B99" s="105"/>
      <c r="D99" s="106" t="s">
        <v>1395</v>
      </c>
      <c r="E99" s="107"/>
      <c r="F99" s="107"/>
      <c r="G99" s="107"/>
      <c r="H99" s="107"/>
      <c r="I99" s="107"/>
      <c r="J99" s="108">
        <f>J140</f>
        <v>0</v>
      </c>
      <c r="L99" s="105"/>
    </row>
    <row r="100" spans="2:12" s="8" customFormat="1" ht="24.9" customHeight="1">
      <c r="B100" s="105"/>
      <c r="D100" s="106" t="s">
        <v>1396</v>
      </c>
      <c r="E100" s="107"/>
      <c r="F100" s="107"/>
      <c r="G100" s="107"/>
      <c r="H100" s="107"/>
      <c r="I100" s="107"/>
      <c r="J100" s="108">
        <f>J143</f>
        <v>0</v>
      </c>
      <c r="L100" s="105"/>
    </row>
    <row r="101" spans="2:12" s="8" customFormat="1" ht="24.9" customHeight="1">
      <c r="B101" s="105"/>
      <c r="D101" s="106" t="s">
        <v>1397</v>
      </c>
      <c r="E101" s="107"/>
      <c r="F101" s="107"/>
      <c r="G101" s="107"/>
      <c r="H101" s="107"/>
      <c r="I101" s="107"/>
      <c r="J101" s="108">
        <f>J146</f>
        <v>0</v>
      </c>
      <c r="L101" s="105"/>
    </row>
    <row r="102" spans="2:12" s="8" customFormat="1" ht="24.9" customHeight="1">
      <c r="B102" s="105"/>
      <c r="D102" s="106" t="s">
        <v>1398</v>
      </c>
      <c r="E102" s="107"/>
      <c r="F102" s="107"/>
      <c r="G102" s="107"/>
      <c r="H102" s="107"/>
      <c r="I102" s="107"/>
      <c r="J102" s="108">
        <f>J168</f>
        <v>0</v>
      </c>
      <c r="L102" s="105"/>
    </row>
    <row r="103" spans="2:12" s="1" customFormat="1" ht="21.75" customHeight="1">
      <c r="B103" s="33"/>
      <c r="L103" s="33"/>
    </row>
    <row r="104" spans="2:12" s="1" customFormat="1" ht="6.9" customHeight="1"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33"/>
    </row>
    <row r="108" spans="2:12" s="1" customFormat="1" ht="6.9" customHeight="1"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33"/>
    </row>
    <row r="109" spans="2:12" s="1" customFormat="1" ht="24.9" customHeight="1">
      <c r="B109" s="33"/>
      <c r="C109" s="22" t="s">
        <v>172</v>
      </c>
      <c r="L109" s="33"/>
    </row>
    <row r="110" spans="2:12" s="1" customFormat="1" ht="6.9" customHeight="1">
      <c r="B110" s="33"/>
      <c r="L110" s="33"/>
    </row>
    <row r="111" spans="2:12" s="1" customFormat="1" ht="12" customHeight="1">
      <c r="B111" s="33"/>
      <c r="C111" s="28" t="s">
        <v>16</v>
      </c>
      <c r="L111" s="33"/>
    </row>
    <row r="112" spans="2:12" s="1" customFormat="1" ht="16.5" customHeight="1">
      <c r="B112" s="33"/>
      <c r="E112" s="241" t="str">
        <f>E7</f>
        <v>Liberecká náplavka - Revize 03</v>
      </c>
      <c r="F112" s="242"/>
      <c r="G112" s="242"/>
      <c r="H112" s="242"/>
      <c r="L112" s="33"/>
    </row>
    <row r="113" spans="2:65" s="1" customFormat="1" ht="12" customHeight="1">
      <c r="B113" s="33"/>
      <c r="C113" s="28" t="s">
        <v>145</v>
      </c>
      <c r="L113" s="33"/>
    </row>
    <row r="114" spans="2:65" s="1" customFormat="1" ht="16.5" customHeight="1">
      <c r="B114" s="33"/>
      <c r="E114" s="207" t="str">
        <f>E9</f>
        <v>SO 402 - NN přípojka pro závlahu</v>
      </c>
      <c r="F114" s="243"/>
      <c r="G114" s="243"/>
      <c r="H114" s="243"/>
      <c r="L114" s="33"/>
    </row>
    <row r="115" spans="2:65" s="1" customFormat="1" ht="6.9" customHeight="1">
      <c r="B115" s="33"/>
      <c r="L115" s="33"/>
    </row>
    <row r="116" spans="2:65" s="1" customFormat="1" ht="12" customHeight="1">
      <c r="B116" s="33"/>
      <c r="C116" s="28" t="s">
        <v>22</v>
      </c>
      <c r="F116" s="26" t="str">
        <f>F12</f>
        <v xml:space="preserve"> </v>
      </c>
      <c r="I116" s="28" t="s">
        <v>24</v>
      </c>
      <c r="J116" s="53" t="str">
        <f>IF(J12="","",J12)</f>
        <v>15. 10. 2025</v>
      </c>
      <c r="L116" s="33"/>
    </row>
    <row r="117" spans="2:65" s="1" customFormat="1" ht="6.9" customHeight="1">
      <c r="B117" s="33"/>
      <c r="L117" s="33"/>
    </row>
    <row r="118" spans="2:65" s="1" customFormat="1" ht="25.65" customHeight="1">
      <c r="B118" s="33"/>
      <c r="C118" s="28" t="s">
        <v>28</v>
      </c>
      <c r="F118" s="26" t="str">
        <f>E15</f>
        <v xml:space="preserve">Statutární město Liberec </v>
      </c>
      <c r="I118" s="28" t="s">
        <v>34</v>
      </c>
      <c r="J118" s="31" t="str">
        <f>E21</f>
        <v>re: architekti studio s.r.o.</v>
      </c>
      <c r="L118" s="33"/>
    </row>
    <row r="119" spans="2:65" s="1" customFormat="1" ht="25.65" customHeight="1">
      <c r="B119" s="33"/>
      <c r="C119" s="28" t="s">
        <v>32</v>
      </c>
      <c r="F119" s="26" t="str">
        <f>IF(E18="","",E18)</f>
        <v>Vyplň údaj</v>
      </c>
      <c r="I119" s="28" t="s">
        <v>37</v>
      </c>
      <c r="J119" s="31" t="str">
        <f>E24</f>
        <v>PROPOS Liberec s.r.o.</v>
      </c>
      <c r="L119" s="33"/>
    </row>
    <row r="120" spans="2:65" s="1" customFormat="1" ht="10.35" customHeight="1">
      <c r="B120" s="33"/>
      <c r="L120" s="33"/>
    </row>
    <row r="121" spans="2:65" s="10" customFormat="1" ht="29.25" customHeight="1">
      <c r="B121" s="113"/>
      <c r="C121" s="114" t="s">
        <v>173</v>
      </c>
      <c r="D121" s="115" t="s">
        <v>66</v>
      </c>
      <c r="E121" s="115" t="s">
        <v>62</v>
      </c>
      <c r="F121" s="115" t="s">
        <v>63</v>
      </c>
      <c r="G121" s="115" t="s">
        <v>174</v>
      </c>
      <c r="H121" s="115" t="s">
        <v>175</v>
      </c>
      <c r="I121" s="115" t="s">
        <v>176</v>
      </c>
      <c r="J121" s="115" t="s">
        <v>153</v>
      </c>
      <c r="K121" s="116" t="s">
        <v>177</v>
      </c>
      <c r="L121" s="113"/>
      <c r="M121" s="60" t="s">
        <v>1</v>
      </c>
      <c r="N121" s="61" t="s">
        <v>45</v>
      </c>
      <c r="O121" s="61" t="s">
        <v>178</v>
      </c>
      <c r="P121" s="61" t="s">
        <v>179</v>
      </c>
      <c r="Q121" s="61" t="s">
        <v>180</v>
      </c>
      <c r="R121" s="61" t="s">
        <v>181</v>
      </c>
      <c r="S121" s="61" t="s">
        <v>182</v>
      </c>
      <c r="T121" s="62" t="s">
        <v>183</v>
      </c>
    </row>
    <row r="122" spans="2:65" s="1" customFormat="1" ht="22.8" customHeight="1">
      <c r="B122" s="33"/>
      <c r="C122" s="65" t="s">
        <v>184</v>
      </c>
      <c r="J122" s="117">
        <f>BK122</f>
        <v>0</v>
      </c>
      <c r="L122" s="33"/>
      <c r="M122" s="63"/>
      <c r="N122" s="54"/>
      <c r="O122" s="54"/>
      <c r="P122" s="118">
        <f>P123+P130+P140+P143+P146+P168</f>
        <v>0</v>
      </c>
      <c r="Q122" s="54"/>
      <c r="R122" s="118">
        <f>R123+R130+R140+R143+R146+R168</f>
        <v>0</v>
      </c>
      <c r="S122" s="54"/>
      <c r="T122" s="119">
        <f>T123+T130+T140+T143+T146+T168</f>
        <v>0</v>
      </c>
      <c r="AT122" s="18" t="s">
        <v>80</v>
      </c>
      <c r="AU122" s="18" t="s">
        <v>155</v>
      </c>
      <c r="BK122" s="120">
        <f>BK123+BK130+BK140+BK143+BK146+BK168</f>
        <v>0</v>
      </c>
    </row>
    <row r="123" spans="2:65" s="11" customFormat="1" ht="25.95" customHeight="1">
      <c r="B123" s="121"/>
      <c r="D123" s="122" t="s">
        <v>80</v>
      </c>
      <c r="E123" s="123" t="s">
        <v>1399</v>
      </c>
      <c r="F123" s="123" t="s">
        <v>1158</v>
      </c>
      <c r="I123" s="124"/>
      <c r="J123" s="125">
        <f>BK123</f>
        <v>0</v>
      </c>
      <c r="L123" s="121"/>
      <c r="M123" s="126"/>
      <c r="P123" s="127">
        <f>SUM(P124:P129)</f>
        <v>0</v>
      </c>
      <c r="R123" s="127">
        <f>SUM(R124:R129)</f>
        <v>0</v>
      </c>
      <c r="T123" s="128">
        <f>SUM(T124:T129)</f>
        <v>0</v>
      </c>
      <c r="AR123" s="122" t="s">
        <v>21</v>
      </c>
      <c r="AT123" s="129" t="s">
        <v>80</v>
      </c>
      <c r="AU123" s="129" t="s">
        <v>81</v>
      </c>
      <c r="AY123" s="122" t="s">
        <v>187</v>
      </c>
      <c r="BK123" s="130">
        <f>SUM(BK124:BK129)</f>
        <v>0</v>
      </c>
    </row>
    <row r="124" spans="2:65" s="1" customFormat="1" ht="16.5" customHeight="1">
      <c r="B124" s="33"/>
      <c r="C124" s="133" t="s">
        <v>21</v>
      </c>
      <c r="D124" s="133" t="s">
        <v>189</v>
      </c>
      <c r="E124" s="134" t="s">
        <v>1400</v>
      </c>
      <c r="F124" s="135" t="s">
        <v>1401</v>
      </c>
      <c r="G124" s="136" t="s">
        <v>1161</v>
      </c>
      <c r="H124" s="137">
        <v>5.1719999999999997</v>
      </c>
      <c r="I124" s="138"/>
      <c r="J124" s="139">
        <f>ROUND(I124*H124,2)</f>
        <v>0</v>
      </c>
      <c r="K124" s="135" t="s">
        <v>1</v>
      </c>
      <c r="L124" s="33"/>
      <c r="M124" s="140" t="s">
        <v>1</v>
      </c>
      <c r="N124" s="141" t="s">
        <v>46</v>
      </c>
      <c r="P124" s="142">
        <f>O124*H124</f>
        <v>0</v>
      </c>
      <c r="Q124" s="142">
        <v>0</v>
      </c>
      <c r="R124" s="142">
        <f>Q124*H124</f>
        <v>0</v>
      </c>
      <c r="S124" s="142">
        <v>0</v>
      </c>
      <c r="T124" s="143">
        <f>S124*H124</f>
        <v>0</v>
      </c>
      <c r="AR124" s="144" t="s">
        <v>194</v>
      </c>
      <c r="AT124" s="144" t="s">
        <v>189</v>
      </c>
      <c r="AU124" s="144" t="s">
        <v>21</v>
      </c>
      <c r="AY124" s="18" t="s">
        <v>187</v>
      </c>
      <c r="BE124" s="145">
        <f>IF(N124="základní",J124,0)</f>
        <v>0</v>
      </c>
      <c r="BF124" s="145">
        <f>IF(N124="snížená",J124,0)</f>
        <v>0</v>
      </c>
      <c r="BG124" s="145">
        <f>IF(N124="zákl. přenesená",J124,0)</f>
        <v>0</v>
      </c>
      <c r="BH124" s="145">
        <f>IF(N124="sníž. přenesená",J124,0)</f>
        <v>0</v>
      </c>
      <c r="BI124" s="145">
        <f>IF(N124="nulová",J124,0)</f>
        <v>0</v>
      </c>
      <c r="BJ124" s="18" t="s">
        <v>21</v>
      </c>
      <c r="BK124" s="145">
        <f>ROUND(I124*H124,2)</f>
        <v>0</v>
      </c>
      <c r="BL124" s="18" t="s">
        <v>194</v>
      </c>
      <c r="BM124" s="144" t="s">
        <v>91</v>
      </c>
    </row>
    <row r="125" spans="2:65" s="1" customFormat="1" ht="19.2">
      <c r="B125" s="33"/>
      <c r="D125" s="147" t="s">
        <v>219</v>
      </c>
      <c r="F125" s="167" t="s">
        <v>1402</v>
      </c>
      <c r="I125" s="168"/>
      <c r="L125" s="33"/>
      <c r="M125" s="169"/>
      <c r="T125" s="57"/>
      <c r="AT125" s="18" t="s">
        <v>219</v>
      </c>
      <c r="AU125" s="18" t="s">
        <v>21</v>
      </c>
    </row>
    <row r="126" spans="2:65" s="1" customFormat="1" ht="16.5" customHeight="1">
      <c r="B126" s="33"/>
      <c r="C126" s="133" t="s">
        <v>91</v>
      </c>
      <c r="D126" s="133" t="s">
        <v>189</v>
      </c>
      <c r="E126" s="134" t="s">
        <v>1403</v>
      </c>
      <c r="F126" s="135" t="s">
        <v>1404</v>
      </c>
      <c r="G126" s="136" t="s">
        <v>1405</v>
      </c>
      <c r="H126" s="137">
        <v>1</v>
      </c>
      <c r="I126" s="138"/>
      <c r="J126" s="139">
        <f>ROUND(I126*H126,2)</f>
        <v>0</v>
      </c>
      <c r="K126" s="135" t="s">
        <v>1</v>
      </c>
      <c r="L126" s="33"/>
      <c r="M126" s="140" t="s">
        <v>1</v>
      </c>
      <c r="N126" s="141" t="s">
        <v>46</v>
      </c>
      <c r="P126" s="142">
        <f>O126*H126</f>
        <v>0</v>
      </c>
      <c r="Q126" s="142">
        <v>0</v>
      </c>
      <c r="R126" s="142">
        <f>Q126*H126</f>
        <v>0</v>
      </c>
      <c r="S126" s="142">
        <v>0</v>
      </c>
      <c r="T126" s="143">
        <f>S126*H126</f>
        <v>0</v>
      </c>
      <c r="AR126" s="144" t="s">
        <v>194</v>
      </c>
      <c r="AT126" s="144" t="s">
        <v>189</v>
      </c>
      <c r="AU126" s="144" t="s">
        <v>21</v>
      </c>
      <c r="AY126" s="18" t="s">
        <v>187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8" t="s">
        <v>21</v>
      </c>
      <c r="BK126" s="145">
        <f>ROUND(I126*H126,2)</f>
        <v>0</v>
      </c>
      <c r="BL126" s="18" t="s">
        <v>194</v>
      </c>
      <c r="BM126" s="144" t="s">
        <v>194</v>
      </c>
    </row>
    <row r="127" spans="2:65" s="1" customFormat="1" ht="16.5" customHeight="1">
      <c r="B127" s="33"/>
      <c r="C127" s="133" t="s">
        <v>205</v>
      </c>
      <c r="D127" s="133" t="s">
        <v>189</v>
      </c>
      <c r="E127" s="134" t="s">
        <v>1406</v>
      </c>
      <c r="F127" s="135" t="s">
        <v>1407</v>
      </c>
      <c r="G127" s="136" t="s">
        <v>1408</v>
      </c>
      <c r="H127" s="137">
        <v>1</v>
      </c>
      <c r="I127" s="138"/>
      <c r="J127" s="139">
        <f>ROUND(I127*H127,2)</f>
        <v>0</v>
      </c>
      <c r="K127" s="135" t="s">
        <v>1</v>
      </c>
      <c r="L127" s="33"/>
      <c r="M127" s="140" t="s">
        <v>1</v>
      </c>
      <c r="N127" s="141" t="s">
        <v>46</v>
      </c>
      <c r="P127" s="142">
        <f>O127*H127</f>
        <v>0</v>
      </c>
      <c r="Q127" s="142">
        <v>0</v>
      </c>
      <c r="R127" s="142">
        <f>Q127*H127</f>
        <v>0</v>
      </c>
      <c r="S127" s="142">
        <v>0</v>
      </c>
      <c r="T127" s="143">
        <f>S127*H127</f>
        <v>0</v>
      </c>
      <c r="AR127" s="144" t="s">
        <v>194</v>
      </c>
      <c r="AT127" s="144" t="s">
        <v>189</v>
      </c>
      <c r="AU127" s="144" t="s">
        <v>21</v>
      </c>
      <c r="AY127" s="18" t="s">
        <v>187</v>
      </c>
      <c r="BE127" s="145">
        <f>IF(N127="základní",J127,0)</f>
        <v>0</v>
      </c>
      <c r="BF127" s="145">
        <f>IF(N127="snížená",J127,0)</f>
        <v>0</v>
      </c>
      <c r="BG127" s="145">
        <f>IF(N127="zákl. přenesená",J127,0)</f>
        <v>0</v>
      </c>
      <c r="BH127" s="145">
        <f>IF(N127="sníž. přenesená",J127,0)</f>
        <v>0</v>
      </c>
      <c r="BI127" s="145">
        <f>IF(N127="nulová",J127,0)</f>
        <v>0</v>
      </c>
      <c r="BJ127" s="18" t="s">
        <v>21</v>
      </c>
      <c r="BK127" s="145">
        <f>ROUND(I127*H127,2)</f>
        <v>0</v>
      </c>
      <c r="BL127" s="18" t="s">
        <v>194</v>
      </c>
      <c r="BM127" s="144" t="s">
        <v>223</v>
      </c>
    </row>
    <row r="128" spans="2:65" s="1" customFormat="1" ht="16.5" customHeight="1">
      <c r="B128" s="33"/>
      <c r="C128" s="133" t="s">
        <v>194</v>
      </c>
      <c r="D128" s="133" t="s">
        <v>189</v>
      </c>
      <c r="E128" s="134" t="s">
        <v>1409</v>
      </c>
      <c r="F128" s="135" t="s">
        <v>1410</v>
      </c>
      <c r="G128" s="136" t="s">
        <v>1405</v>
      </c>
      <c r="H128" s="137">
        <v>1</v>
      </c>
      <c r="I128" s="138"/>
      <c r="J128" s="139">
        <f>ROUND(I128*H128,2)</f>
        <v>0</v>
      </c>
      <c r="K128" s="135" t="s">
        <v>1</v>
      </c>
      <c r="L128" s="33"/>
      <c r="M128" s="140" t="s">
        <v>1</v>
      </c>
      <c r="N128" s="141" t="s">
        <v>46</v>
      </c>
      <c r="P128" s="142">
        <f>O128*H128</f>
        <v>0</v>
      </c>
      <c r="Q128" s="142">
        <v>0</v>
      </c>
      <c r="R128" s="142">
        <f>Q128*H128</f>
        <v>0</v>
      </c>
      <c r="S128" s="142">
        <v>0</v>
      </c>
      <c r="T128" s="143">
        <f>S128*H128</f>
        <v>0</v>
      </c>
      <c r="AR128" s="144" t="s">
        <v>194</v>
      </c>
      <c r="AT128" s="144" t="s">
        <v>189</v>
      </c>
      <c r="AU128" s="144" t="s">
        <v>21</v>
      </c>
      <c r="AY128" s="18" t="s">
        <v>187</v>
      </c>
      <c r="BE128" s="145">
        <f>IF(N128="základní",J128,0)</f>
        <v>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8" t="s">
        <v>21</v>
      </c>
      <c r="BK128" s="145">
        <f>ROUND(I128*H128,2)</f>
        <v>0</v>
      </c>
      <c r="BL128" s="18" t="s">
        <v>194</v>
      </c>
      <c r="BM128" s="144" t="s">
        <v>234</v>
      </c>
    </row>
    <row r="129" spans="2:65" s="1" customFormat="1" ht="16.5" customHeight="1">
      <c r="B129" s="33"/>
      <c r="C129" s="133" t="s">
        <v>215</v>
      </c>
      <c r="D129" s="133" t="s">
        <v>189</v>
      </c>
      <c r="E129" s="134" t="s">
        <v>1411</v>
      </c>
      <c r="F129" s="135" t="s">
        <v>1412</v>
      </c>
      <c r="G129" s="136" t="s">
        <v>1165</v>
      </c>
      <c r="H129" s="137">
        <v>1</v>
      </c>
      <c r="I129" s="138"/>
      <c r="J129" s="139">
        <f>ROUND(I129*H129,2)</f>
        <v>0</v>
      </c>
      <c r="K129" s="135" t="s">
        <v>1</v>
      </c>
      <c r="L129" s="33"/>
      <c r="M129" s="140" t="s">
        <v>1</v>
      </c>
      <c r="N129" s="141" t="s">
        <v>46</v>
      </c>
      <c r="P129" s="142">
        <f>O129*H129</f>
        <v>0</v>
      </c>
      <c r="Q129" s="142">
        <v>0</v>
      </c>
      <c r="R129" s="142">
        <f>Q129*H129</f>
        <v>0</v>
      </c>
      <c r="S129" s="142">
        <v>0</v>
      </c>
      <c r="T129" s="143">
        <f>S129*H129</f>
        <v>0</v>
      </c>
      <c r="AR129" s="144" t="s">
        <v>194</v>
      </c>
      <c r="AT129" s="144" t="s">
        <v>189</v>
      </c>
      <c r="AU129" s="144" t="s">
        <v>21</v>
      </c>
      <c r="AY129" s="18" t="s">
        <v>187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8" t="s">
        <v>21</v>
      </c>
      <c r="BK129" s="145">
        <f>ROUND(I129*H129,2)</f>
        <v>0</v>
      </c>
      <c r="BL129" s="18" t="s">
        <v>194</v>
      </c>
      <c r="BM129" s="144" t="s">
        <v>26</v>
      </c>
    </row>
    <row r="130" spans="2:65" s="11" customFormat="1" ht="25.95" customHeight="1">
      <c r="B130" s="121"/>
      <c r="D130" s="122" t="s">
        <v>80</v>
      </c>
      <c r="E130" s="123" t="s">
        <v>1413</v>
      </c>
      <c r="F130" s="123" t="s">
        <v>188</v>
      </c>
      <c r="I130" s="124"/>
      <c r="J130" s="125">
        <f>BK130</f>
        <v>0</v>
      </c>
      <c r="L130" s="121"/>
      <c r="M130" s="126"/>
      <c r="P130" s="127">
        <f>SUM(P131:P139)</f>
        <v>0</v>
      </c>
      <c r="R130" s="127">
        <f>SUM(R131:R139)</f>
        <v>0</v>
      </c>
      <c r="T130" s="128">
        <f>SUM(T131:T139)</f>
        <v>0</v>
      </c>
      <c r="AR130" s="122" t="s">
        <v>21</v>
      </c>
      <c r="AT130" s="129" t="s">
        <v>80</v>
      </c>
      <c r="AU130" s="129" t="s">
        <v>81</v>
      </c>
      <c r="AY130" s="122" t="s">
        <v>187</v>
      </c>
      <c r="BK130" s="130">
        <f>SUM(BK131:BK139)</f>
        <v>0</v>
      </c>
    </row>
    <row r="131" spans="2:65" s="1" customFormat="1" ht="16.5" customHeight="1">
      <c r="B131" s="33"/>
      <c r="C131" s="133" t="s">
        <v>223</v>
      </c>
      <c r="D131" s="133" t="s">
        <v>189</v>
      </c>
      <c r="E131" s="134" t="s">
        <v>1414</v>
      </c>
      <c r="F131" s="135" t="s">
        <v>1415</v>
      </c>
      <c r="G131" s="136" t="s">
        <v>1161</v>
      </c>
      <c r="H131" s="137">
        <v>0.151</v>
      </c>
      <c r="I131" s="138"/>
      <c r="J131" s="139">
        <f>ROUND(I131*H131,2)</f>
        <v>0</v>
      </c>
      <c r="K131" s="135" t="s">
        <v>1</v>
      </c>
      <c r="L131" s="33"/>
      <c r="M131" s="140" t="s">
        <v>1</v>
      </c>
      <c r="N131" s="141" t="s">
        <v>46</v>
      </c>
      <c r="P131" s="142">
        <f>O131*H131</f>
        <v>0</v>
      </c>
      <c r="Q131" s="142">
        <v>0</v>
      </c>
      <c r="R131" s="142">
        <f>Q131*H131</f>
        <v>0</v>
      </c>
      <c r="S131" s="142">
        <v>0</v>
      </c>
      <c r="T131" s="143">
        <f>S131*H131</f>
        <v>0</v>
      </c>
      <c r="AR131" s="144" t="s">
        <v>194</v>
      </c>
      <c r="AT131" s="144" t="s">
        <v>189</v>
      </c>
      <c r="AU131" s="144" t="s">
        <v>21</v>
      </c>
      <c r="AY131" s="18" t="s">
        <v>187</v>
      </c>
      <c r="BE131" s="145">
        <f>IF(N131="základní",J131,0)</f>
        <v>0</v>
      </c>
      <c r="BF131" s="145">
        <f>IF(N131="snížená",J131,0)</f>
        <v>0</v>
      </c>
      <c r="BG131" s="145">
        <f>IF(N131="zákl. přenesená",J131,0)</f>
        <v>0</v>
      </c>
      <c r="BH131" s="145">
        <f>IF(N131="sníž. přenesená",J131,0)</f>
        <v>0</v>
      </c>
      <c r="BI131" s="145">
        <f>IF(N131="nulová",J131,0)</f>
        <v>0</v>
      </c>
      <c r="BJ131" s="18" t="s">
        <v>21</v>
      </c>
      <c r="BK131" s="145">
        <f>ROUND(I131*H131,2)</f>
        <v>0</v>
      </c>
      <c r="BL131" s="18" t="s">
        <v>194</v>
      </c>
      <c r="BM131" s="144" t="s">
        <v>8</v>
      </c>
    </row>
    <row r="132" spans="2:65" s="1" customFormat="1" ht="19.2">
      <c r="B132" s="33"/>
      <c r="D132" s="147" t="s">
        <v>219</v>
      </c>
      <c r="F132" s="167" t="s">
        <v>1416</v>
      </c>
      <c r="I132" s="168"/>
      <c r="L132" s="33"/>
      <c r="M132" s="169"/>
      <c r="T132" s="57"/>
      <c r="AT132" s="18" t="s">
        <v>219</v>
      </c>
      <c r="AU132" s="18" t="s">
        <v>21</v>
      </c>
    </row>
    <row r="133" spans="2:65" s="1" customFormat="1" ht="16.5" customHeight="1">
      <c r="B133" s="33"/>
      <c r="C133" s="133" t="s">
        <v>227</v>
      </c>
      <c r="D133" s="133" t="s">
        <v>189</v>
      </c>
      <c r="E133" s="134" t="s">
        <v>1417</v>
      </c>
      <c r="F133" s="135" t="s">
        <v>1418</v>
      </c>
      <c r="G133" s="136" t="s">
        <v>1161</v>
      </c>
      <c r="H133" s="137">
        <v>7.1999999999999995E-2</v>
      </c>
      <c r="I133" s="138"/>
      <c r="J133" s="139">
        <f>ROUND(I133*H133,2)</f>
        <v>0</v>
      </c>
      <c r="K133" s="135" t="s">
        <v>1</v>
      </c>
      <c r="L133" s="33"/>
      <c r="M133" s="140" t="s">
        <v>1</v>
      </c>
      <c r="N133" s="141" t="s">
        <v>46</v>
      </c>
      <c r="P133" s="142">
        <f>O133*H133</f>
        <v>0</v>
      </c>
      <c r="Q133" s="142">
        <v>0</v>
      </c>
      <c r="R133" s="142">
        <f>Q133*H133</f>
        <v>0</v>
      </c>
      <c r="S133" s="142">
        <v>0</v>
      </c>
      <c r="T133" s="143">
        <f>S133*H133</f>
        <v>0</v>
      </c>
      <c r="AR133" s="144" t="s">
        <v>194</v>
      </c>
      <c r="AT133" s="144" t="s">
        <v>189</v>
      </c>
      <c r="AU133" s="144" t="s">
        <v>21</v>
      </c>
      <c r="AY133" s="18" t="s">
        <v>187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8" t="s">
        <v>21</v>
      </c>
      <c r="BK133" s="145">
        <f>ROUND(I133*H133,2)</f>
        <v>0</v>
      </c>
      <c r="BL133" s="18" t="s">
        <v>194</v>
      </c>
      <c r="BM133" s="144" t="s">
        <v>267</v>
      </c>
    </row>
    <row r="134" spans="2:65" s="1" customFormat="1" ht="19.2">
      <c r="B134" s="33"/>
      <c r="D134" s="147" t="s">
        <v>219</v>
      </c>
      <c r="F134" s="167" t="s">
        <v>1419</v>
      </c>
      <c r="I134" s="168"/>
      <c r="L134" s="33"/>
      <c r="M134" s="169"/>
      <c r="T134" s="57"/>
      <c r="AT134" s="18" t="s">
        <v>219</v>
      </c>
      <c r="AU134" s="18" t="s">
        <v>21</v>
      </c>
    </row>
    <row r="135" spans="2:65" s="1" customFormat="1" ht="16.5" customHeight="1">
      <c r="B135" s="33"/>
      <c r="C135" s="133" t="s">
        <v>234</v>
      </c>
      <c r="D135" s="133" t="s">
        <v>189</v>
      </c>
      <c r="E135" s="134" t="s">
        <v>1420</v>
      </c>
      <c r="F135" s="135" t="s">
        <v>1421</v>
      </c>
      <c r="G135" s="136" t="s">
        <v>1161</v>
      </c>
      <c r="H135" s="137">
        <v>15.3</v>
      </c>
      <c r="I135" s="138"/>
      <c r="J135" s="139">
        <f>ROUND(I135*H135,2)</f>
        <v>0</v>
      </c>
      <c r="K135" s="135" t="s">
        <v>1</v>
      </c>
      <c r="L135" s="33"/>
      <c r="M135" s="140" t="s">
        <v>1</v>
      </c>
      <c r="N135" s="141" t="s">
        <v>46</v>
      </c>
      <c r="P135" s="142">
        <f>O135*H135</f>
        <v>0</v>
      </c>
      <c r="Q135" s="142">
        <v>0</v>
      </c>
      <c r="R135" s="142">
        <f>Q135*H135</f>
        <v>0</v>
      </c>
      <c r="S135" s="142">
        <v>0</v>
      </c>
      <c r="T135" s="143">
        <f>S135*H135</f>
        <v>0</v>
      </c>
      <c r="AR135" s="144" t="s">
        <v>194</v>
      </c>
      <c r="AT135" s="144" t="s">
        <v>189</v>
      </c>
      <c r="AU135" s="144" t="s">
        <v>21</v>
      </c>
      <c r="AY135" s="18" t="s">
        <v>187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8" t="s">
        <v>21</v>
      </c>
      <c r="BK135" s="145">
        <f>ROUND(I135*H135,2)</f>
        <v>0</v>
      </c>
      <c r="BL135" s="18" t="s">
        <v>194</v>
      </c>
      <c r="BM135" s="144" t="s">
        <v>278</v>
      </c>
    </row>
    <row r="136" spans="2:65" s="1" customFormat="1" ht="19.2">
      <c r="B136" s="33"/>
      <c r="D136" s="147" t="s">
        <v>219</v>
      </c>
      <c r="F136" s="167" t="s">
        <v>1422</v>
      </c>
      <c r="I136" s="168"/>
      <c r="L136" s="33"/>
      <c r="M136" s="169"/>
      <c r="T136" s="57"/>
      <c r="AT136" s="18" t="s">
        <v>219</v>
      </c>
      <c r="AU136" s="18" t="s">
        <v>21</v>
      </c>
    </row>
    <row r="137" spans="2:65" s="1" customFormat="1" ht="16.5" customHeight="1">
      <c r="B137" s="33"/>
      <c r="C137" s="133" t="s">
        <v>239</v>
      </c>
      <c r="D137" s="133" t="s">
        <v>189</v>
      </c>
      <c r="E137" s="134" t="s">
        <v>1423</v>
      </c>
      <c r="F137" s="135" t="s">
        <v>1424</v>
      </c>
      <c r="G137" s="136" t="s">
        <v>1161</v>
      </c>
      <c r="H137" s="137">
        <v>5.0999999999999996</v>
      </c>
      <c r="I137" s="138"/>
      <c r="J137" s="139">
        <f>ROUND(I137*H137,2)</f>
        <v>0</v>
      </c>
      <c r="K137" s="135" t="s">
        <v>1</v>
      </c>
      <c r="L137" s="33"/>
      <c r="M137" s="140" t="s">
        <v>1</v>
      </c>
      <c r="N137" s="141" t="s">
        <v>46</v>
      </c>
      <c r="P137" s="142">
        <f>O137*H137</f>
        <v>0</v>
      </c>
      <c r="Q137" s="142">
        <v>0</v>
      </c>
      <c r="R137" s="142">
        <f>Q137*H137</f>
        <v>0</v>
      </c>
      <c r="S137" s="142">
        <v>0</v>
      </c>
      <c r="T137" s="143">
        <f>S137*H137</f>
        <v>0</v>
      </c>
      <c r="AR137" s="144" t="s">
        <v>194</v>
      </c>
      <c r="AT137" s="144" t="s">
        <v>189</v>
      </c>
      <c r="AU137" s="144" t="s">
        <v>21</v>
      </c>
      <c r="AY137" s="18" t="s">
        <v>187</v>
      </c>
      <c r="BE137" s="145">
        <f>IF(N137="základní",J137,0)</f>
        <v>0</v>
      </c>
      <c r="BF137" s="145">
        <f>IF(N137="snížená",J137,0)</f>
        <v>0</v>
      </c>
      <c r="BG137" s="145">
        <f>IF(N137="zákl. přenesená",J137,0)</f>
        <v>0</v>
      </c>
      <c r="BH137" s="145">
        <f>IF(N137="sníž. přenesená",J137,0)</f>
        <v>0</v>
      </c>
      <c r="BI137" s="145">
        <f>IF(N137="nulová",J137,0)</f>
        <v>0</v>
      </c>
      <c r="BJ137" s="18" t="s">
        <v>21</v>
      </c>
      <c r="BK137" s="145">
        <f>ROUND(I137*H137,2)</f>
        <v>0</v>
      </c>
      <c r="BL137" s="18" t="s">
        <v>194</v>
      </c>
      <c r="BM137" s="144" t="s">
        <v>289</v>
      </c>
    </row>
    <row r="138" spans="2:65" s="1" customFormat="1" ht="19.2">
      <c r="B138" s="33"/>
      <c r="D138" s="147" t="s">
        <v>219</v>
      </c>
      <c r="F138" s="167" t="s">
        <v>1425</v>
      </c>
      <c r="I138" s="168"/>
      <c r="L138" s="33"/>
      <c r="M138" s="169"/>
      <c r="T138" s="57"/>
      <c r="AT138" s="18" t="s">
        <v>219</v>
      </c>
      <c r="AU138" s="18" t="s">
        <v>21</v>
      </c>
    </row>
    <row r="139" spans="2:65" s="1" customFormat="1" ht="16.5" customHeight="1">
      <c r="B139" s="33"/>
      <c r="C139" s="133" t="s">
        <v>26</v>
      </c>
      <c r="D139" s="133" t="s">
        <v>189</v>
      </c>
      <c r="E139" s="134" t="s">
        <v>1426</v>
      </c>
      <c r="F139" s="135" t="s">
        <v>1427</v>
      </c>
      <c r="G139" s="136" t="s">
        <v>1161</v>
      </c>
      <c r="H139" s="137">
        <v>15.451000000000001</v>
      </c>
      <c r="I139" s="138"/>
      <c r="J139" s="139">
        <f>ROUND(I139*H139,2)</f>
        <v>0</v>
      </c>
      <c r="K139" s="135" t="s">
        <v>1</v>
      </c>
      <c r="L139" s="33"/>
      <c r="M139" s="140" t="s">
        <v>1</v>
      </c>
      <c r="N139" s="141" t="s">
        <v>46</v>
      </c>
      <c r="P139" s="142">
        <f>O139*H139</f>
        <v>0</v>
      </c>
      <c r="Q139" s="142">
        <v>0</v>
      </c>
      <c r="R139" s="142">
        <f>Q139*H139</f>
        <v>0</v>
      </c>
      <c r="S139" s="142">
        <v>0</v>
      </c>
      <c r="T139" s="143">
        <f>S139*H139</f>
        <v>0</v>
      </c>
      <c r="AR139" s="144" t="s">
        <v>194</v>
      </c>
      <c r="AT139" s="144" t="s">
        <v>189</v>
      </c>
      <c r="AU139" s="144" t="s">
        <v>21</v>
      </c>
      <c r="AY139" s="18" t="s">
        <v>187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8" t="s">
        <v>21</v>
      </c>
      <c r="BK139" s="145">
        <f>ROUND(I139*H139,2)</f>
        <v>0</v>
      </c>
      <c r="BL139" s="18" t="s">
        <v>194</v>
      </c>
      <c r="BM139" s="144" t="s">
        <v>299</v>
      </c>
    </row>
    <row r="140" spans="2:65" s="11" customFormat="1" ht="25.95" customHeight="1">
      <c r="B140" s="121"/>
      <c r="D140" s="122" t="s">
        <v>80</v>
      </c>
      <c r="E140" s="123" t="s">
        <v>1428</v>
      </c>
      <c r="F140" s="123" t="s">
        <v>1182</v>
      </c>
      <c r="I140" s="124"/>
      <c r="J140" s="125">
        <f>BK140</f>
        <v>0</v>
      </c>
      <c r="L140" s="121"/>
      <c r="M140" s="126"/>
      <c r="P140" s="127">
        <f>SUM(P141:P142)</f>
        <v>0</v>
      </c>
      <c r="R140" s="127">
        <f>SUM(R141:R142)</f>
        <v>0</v>
      </c>
      <c r="T140" s="128">
        <f>SUM(T141:T142)</f>
        <v>0</v>
      </c>
      <c r="AR140" s="122" t="s">
        <v>21</v>
      </c>
      <c r="AT140" s="129" t="s">
        <v>80</v>
      </c>
      <c r="AU140" s="129" t="s">
        <v>81</v>
      </c>
      <c r="AY140" s="122" t="s">
        <v>187</v>
      </c>
      <c r="BK140" s="130">
        <f>SUM(BK141:BK142)</f>
        <v>0</v>
      </c>
    </row>
    <row r="141" spans="2:65" s="1" customFormat="1" ht="16.5" customHeight="1">
      <c r="B141" s="33"/>
      <c r="C141" s="133" t="s">
        <v>250</v>
      </c>
      <c r="D141" s="133" t="s">
        <v>189</v>
      </c>
      <c r="E141" s="134" t="s">
        <v>1429</v>
      </c>
      <c r="F141" s="135" t="s">
        <v>1430</v>
      </c>
      <c r="G141" s="136" t="s">
        <v>1161</v>
      </c>
      <c r="H141" s="137">
        <v>1.4999999999999999E-2</v>
      </c>
      <c r="I141" s="138"/>
      <c r="J141" s="139">
        <f>ROUND(I141*H141,2)</f>
        <v>0</v>
      </c>
      <c r="K141" s="135" t="s">
        <v>1</v>
      </c>
      <c r="L141" s="33"/>
      <c r="M141" s="140" t="s">
        <v>1</v>
      </c>
      <c r="N141" s="141" t="s">
        <v>46</v>
      </c>
      <c r="P141" s="142">
        <f>O141*H141</f>
        <v>0</v>
      </c>
      <c r="Q141" s="142">
        <v>0</v>
      </c>
      <c r="R141" s="142">
        <f>Q141*H141</f>
        <v>0</v>
      </c>
      <c r="S141" s="142">
        <v>0</v>
      </c>
      <c r="T141" s="143">
        <f>S141*H141</f>
        <v>0</v>
      </c>
      <c r="AR141" s="144" t="s">
        <v>194</v>
      </c>
      <c r="AT141" s="144" t="s">
        <v>189</v>
      </c>
      <c r="AU141" s="144" t="s">
        <v>21</v>
      </c>
      <c r="AY141" s="18" t="s">
        <v>187</v>
      </c>
      <c r="BE141" s="145">
        <f>IF(N141="základní",J141,0)</f>
        <v>0</v>
      </c>
      <c r="BF141" s="145">
        <f>IF(N141="snížená",J141,0)</f>
        <v>0</v>
      </c>
      <c r="BG141" s="145">
        <f>IF(N141="zákl. přenesená",J141,0)</f>
        <v>0</v>
      </c>
      <c r="BH141" s="145">
        <f>IF(N141="sníž. přenesená",J141,0)</f>
        <v>0</v>
      </c>
      <c r="BI141" s="145">
        <f>IF(N141="nulová",J141,0)</f>
        <v>0</v>
      </c>
      <c r="BJ141" s="18" t="s">
        <v>21</v>
      </c>
      <c r="BK141" s="145">
        <f>ROUND(I141*H141,2)</f>
        <v>0</v>
      </c>
      <c r="BL141" s="18" t="s">
        <v>194</v>
      </c>
      <c r="BM141" s="144" t="s">
        <v>308</v>
      </c>
    </row>
    <row r="142" spans="2:65" s="1" customFormat="1" ht="19.2">
      <c r="B142" s="33"/>
      <c r="D142" s="147" t="s">
        <v>219</v>
      </c>
      <c r="F142" s="167" t="s">
        <v>1431</v>
      </c>
      <c r="I142" s="168"/>
      <c r="L142" s="33"/>
      <c r="M142" s="169"/>
      <c r="T142" s="57"/>
      <c r="AT142" s="18" t="s">
        <v>219</v>
      </c>
      <c r="AU142" s="18" t="s">
        <v>21</v>
      </c>
    </row>
    <row r="143" spans="2:65" s="11" customFormat="1" ht="25.95" customHeight="1">
      <c r="B143" s="121"/>
      <c r="D143" s="122" t="s">
        <v>80</v>
      </c>
      <c r="E143" s="123" t="s">
        <v>1432</v>
      </c>
      <c r="F143" s="123" t="s">
        <v>271</v>
      </c>
      <c r="I143" s="124"/>
      <c r="J143" s="125">
        <f>BK143</f>
        <v>0</v>
      </c>
      <c r="L143" s="121"/>
      <c r="M143" s="126"/>
      <c r="P143" s="127">
        <f>SUM(P144:P145)</f>
        <v>0</v>
      </c>
      <c r="R143" s="127">
        <f>SUM(R144:R145)</f>
        <v>0</v>
      </c>
      <c r="T143" s="128">
        <f>SUM(T144:T145)</f>
        <v>0</v>
      </c>
      <c r="AR143" s="122" t="s">
        <v>21</v>
      </c>
      <c r="AT143" s="129" t="s">
        <v>80</v>
      </c>
      <c r="AU143" s="129" t="s">
        <v>81</v>
      </c>
      <c r="AY143" s="122" t="s">
        <v>187</v>
      </c>
      <c r="BK143" s="130">
        <f>SUM(BK144:BK145)</f>
        <v>0</v>
      </c>
    </row>
    <row r="144" spans="2:65" s="1" customFormat="1" ht="16.5" customHeight="1">
      <c r="B144" s="33"/>
      <c r="C144" s="133" t="s">
        <v>8</v>
      </c>
      <c r="D144" s="133" t="s">
        <v>189</v>
      </c>
      <c r="E144" s="134" t="s">
        <v>1433</v>
      </c>
      <c r="F144" s="135" t="s">
        <v>1434</v>
      </c>
      <c r="G144" s="136" t="s">
        <v>1161</v>
      </c>
      <c r="H144" s="137">
        <v>4.05</v>
      </c>
      <c r="I144" s="138"/>
      <c r="J144" s="139">
        <f>ROUND(I144*H144,2)</f>
        <v>0</v>
      </c>
      <c r="K144" s="135" t="s">
        <v>1</v>
      </c>
      <c r="L144" s="33"/>
      <c r="M144" s="140" t="s">
        <v>1</v>
      </c>
      <c r="N144" s="141" t="s">
        <v>46</v>
      </c>
      <c r="P144" s="142">
        <f>O144*H144</f>
        <v>0</v>
      </c>
      <c r="Q144" s="142">
        <v>0</v>
      </c>
      <c r="R144" s="142">
        <f>Q144*H144</f>
        <v>0</v>
      </c>
      <c r="S144" s="142">
        <v>0</v>
      </c>
      <c r="T144" s="143">
        <f>S144*H144</f>
        <v>0</v>
      </c>
      <c r="AR144" s="144" t="s">
        <v>194</v>
      </c>
      <c r="AT144" s="144" t="s">
        <v>189</v>
      </c>
      <c r="AU144" s="144" t="s">
        <v>21</v>
      </c>
      <c r="AY144" s="18" t="s">
        <v>187</v>
      </c>
      <c r="BE144" s="145">
        <f>IF(N144="základní",J144,0)</f>
        <v>0</v>
      </c>
      <c r="BF144" s="145">
        <f>IF(N144="snížená",J144,0)</f>
        <v>0</v>
      </c>
      <c r="BG144" s="145">
        <f>IF(N144="zákl. přenesená",J144,0)</f>
        <v>0</v>
      </c>
      <c r="BH144" s="145">
        <f>IF(N144="sníž. přenesená",J144,0)</f>
        <v>0</v>
      </c>
      <c r="BI144" s="145">
        <f>IF(N144="nulová",J144,0)</f>
        <v>0</v>
      </c>
      <c r="BJ144" s="18" t="s">
        <v>21</v>
      </c>
      <c r="BK144" s="145">
        <f>ROUND(I144*H144,2)</f>
        <v>0</v>
      </c>
      <c r="BL144" s="18" t="s">
        <v>194</v>
      </c>
      <c r="BM144" s="144" t="s">
        <v>323</v>
      </c>
    </row>
    <row r="145" spans="2:65" s="1" customFormat="1" ht="19.2">
      <c r="B145" s="33"/>
      <c r="D145" s="147" t="s">
        <v>219</v>
      </c>
      <c r="F145" s="167" t="s">
        <v>1435</v>
      </c>
      <c r="I145" s="168"/>
      <c r="L145" s="33"/>
      <c r="M145" s="169"/>
      <c r="T145" s="57"/>
      <c r="AT145" s="18" t="s">
        <v>219</v>
      </c>
      <c r="AU145" s="18" t="s">
        <v>21</v>
      </c>
    </row>
    <row r="146" spans="2:65" s="11" customFormat="1" ht="25.95" customHeight="1">
      <c r="B146" s="121"/>
      <c r="D146" s="122" t="s">
        <v>80</v>
      </c>
      <c r="E146" s="123" t="s">
        <v>1436</v>
      </c>
      <c r="F146" s="123" t="s">
        <v>1249</v>
      </c>
      <c r="I146" s="124"/>
      <c r="J146" s="125">
        <f>BK146</f>
        <v>0</v>
      </c>
      <c r="L146" s="121"/>
      <c r="M146" s="126"/>
      <c r="P146" s="127">
        <f>SUM(P147:P167)</f>
        <v>0</v>
      </c>
      <c r="R146" s="127">
        <f>SUM(R147:R167)</f>
        <v>0</v>
      </c>
      <c r="T146" s="128">
        <f>SUM(T147:T167)</f>
        <v>0</v>
      </c>
      <c r="AR146" s="122" t="s">
        <v>21</v>
      </c>
      <c r="AT146" s="129" t="s">
        <v>80</v>
      </c>
      <c r="AU146" s="129" t="s">
        <v>81</v>
      </c>
      <c r="AY146" s="122" t="s">
        <v>187</v>
      </c>
      <c r="BK146" s="130">
        <f>SUM(BK147:BK167)</f>
        <v>0</v>
      </c>
    </row>
    <row r="147" spans="2:65" s="1" customFormat="1" ht="16.5" customHeight="1">
      <c r="B147" s="33"/>
      <c r="C147" s="133" t="s">
        <v>261</v>
      </c>
      <c r="D147" s="133" t="s">
        <v>189</v>
      </c>
      <c r="E147" s="134" t="s">
        <v>1437</v>
      </c>
      <c r="F147" s="135" t="s">
        <v>1438</v>
      </c>
      <c r="G147" s="136" t="s">
        <v>1165</v>
      </c>
      <c r="H147" s="137">
        <v>1</v>
      </c>
      <c r="I147" s="138"/>
      <c r="J147" s="139">
        <f>ROUND(I147*H147,2)</f>
        <v>0</v>
      </c>
      <c r="K147" s="135" t="s">
        <v>1</v>
      </c>
      <c r="L147" s="33"/>
      <c r="M147" s="140" t="s">
        <v>1</v>
      </c>
      <c r="N147" s="141" t="s">
        <v>46</v>
      </c>
      <c r="P147" s="142">
        <f>O147*H147</f>
        <v>0</v>
      </c>
      <c r="Q147" s="142">
        <v>0</v>
      </c>
      <c r="R147" s="142">
        <f>Q147*H147</f>
        <v>0</v>
      </c>
      <c r="S147" s="142">
        <v>0</v>
      </c>
      <c r="T147" s="143">
        <f>S147*H147</f>
        <v>0</v>
      </c>
      <c r="AR147" s="144" t="s">
        <v>194</v>
      </c>
      <c r="AT147" s="144" t="s">
        <v>189</v>
      </c>
      <c r="AU147" s="144" t="s">
        <v>21</v>
      </c>
      <c r="AY147" s="18" t="s">
        <v>187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8" t="s">
        <v>21</v>
      </c>
      <c r="BK147" s="145">
        <f>ROUND(I147*H147,2)</f>
        <v>0</v>
      </c>
      <c r="BL147" s="18" t="s">
        <v>194</v>
      </c>
      <c r="BM147" s="144" t="s">
        <v>336</v>
      </c>
    </row>
    <row r="148" spans="2:65" s="1" customFormat="1" ht="19.2">
      <c r="B148" s="33"/>
      <c r="D148" s="147" t="s">
        <v>219</v>
      </c>
      <c r="F148" s="167" t="s">
        <v>1439</v>
      </c>
      <c r="I148" s="168"/>
      <c r="L148" s="33"/>
      <c r="M148" s="169"/>
      <c r="T148" s="57"/>
      <c r="AT148" s="18" t="s">
        <v>219</v>
      </c>
      <c r="AU148" s="18" t="s">
        <v>21</v>
      </c>
    </row>
    <row r="149" spans="2:65" s="1" customFormat="1" ht="16.5" customHeight="1">
      <c r="B149" s="33"/>
      <c r="C149" s="133" t="s">
        <v>267</v>
      </c>
      <c r="D149" s="133" t="s">
        <v>189</v>
      </c>
      <c r="E149" s="134" t="s">
        <v>1440</v>
      </c>
      <c r="F149" s="135" t="s">
        <v>1441</v>
      </c>
      <c r="G149" s="136" t="s">
        <v>244</v>
      </c>
      <c r="H149" s="137">
        <v>40</v>
      </c>
      <c r="I149" s="138"/>
      <c r="J149" s="139">
        <f>ROUND(I149*H149,2)</f>
        <v>0</v>
      </c>
      <c r="K149" s="135" t="s">
        <v>1</v>
      </c>
      <c r="L149" s="33"/>
      <c r="M149" s="140" t="s">
        <v>1</v>
      </c>
      <c r="N149" s="141" t="s">
        <v>46</v>
      </c>
      <c r="P149" s="142">
        <f>O149*H149</f>
        <v>0</v>
      </c>
      <c r="Q149" s="142">
        <v>0</v>
      </c>
      <c r="R149" s="142">
        <f>Q149*H149</f>
        <v>0</v>
      </c>
      <c r="S149" s="142">
        <v>0</v>
      </c>
      <c r="T149" s="143">
        <f>S149*H149</f>
        <v>0</v>
      </c>
      <c r="AR149" s="144" t="s">
        <v>194</v>
      </c>
      <c r="AT149" s="144" t="s">
        <v>189</v>
      </c>
      <c r="AU149" s="144" t="s">
        <v>21</v>
      </c>
      <c r="AY149" s="18" t="s">
        <v>187</v>
      </c>
      <c r="BE149" s="145">
        <f>IF(N149="základní",J149,0)</f>
        <v>0</v>
      </c>
      <c r="BF149" s="145">
        <f>IF(N149="snížená",J149,0)</f>
        <v>0</v>
      </c>
      <c r="BG149" s="145">
        <f>IF(N149="zákl. přenesená",J149,0)</f>
        <v>0</v>
      </c>
      <c r="BH149" s="145">
        <f>IF(N149="sníž. přenesená",J149,0)</f>
        <v>0</v>
      </c>
      <c r="BI149" s="145">
        <f>IF(N149="nulová",J149,0)</f>
        <v>0</v>
      </c>
      <c r="BJ149" s="18" t="s">
        <v>21</v>
      </c>
      <c r="BK149" s="145">
        <f>ROUND(I149*H149,2)</f>
        <v>0</v>
      </c>
      <c r="BL149" s="18" t="s">
        <v>194</v>
      </c>
      <c r="BM149" s="144" t="s">
        <v>348</v>
      </c>
    </row>
    <row r="150" spans="2:65" s="1" customFormat="1" ht="19.2">
      <c r="B150" s="33"/>
      <c r="D150" s="147" t="s">
        <v>219</v>
      </c>
      <c r="F150" s="167" t="s">
        <v>1442</v>
      </c>
      <c r="I150" s="168"/>
      <c r="L150" s="33"/>
      <c r="M150" s="169"/>
      <c r="T150" s="57"/>
      <c r="AT150" s="18" t="s">
        <v>219</v>
      </c>
      <c r="AU150" s="18" t="s">
        <v>21</v>
      </c>
    </row>
    <row r="151" spans="2:65" s="1" customFormat="1" ht="16.5" customHeight="1">
      <c r="B151" s="33"/>
      <c r="C151" s="133" t="s">
        <v>267</v>
      </c>
      <c r="D151" s="133" t="s">
        <v>189</v>
      </c>
      <c r="E151" s="134" t="s">
        <v>1443</v>
      </c>
      <c r="F151" s="135" t="s">
        <v>1444</v>
      </c>
      <c r="G151" s="136" t="s">
        <v>244</v>
      </c>
      <c r="H151" s="137">
        <v>14</v>
      </c>
      <c r="I151" s="138"/>
      <c r="J151" s="139">
        <f>ROUND(I151*H151,2)</f>
        <v>0</v>
      </c>
      <c r="K151" s="135" t="s">
        <v>1</v>
      </c>
      <c r="L151" s="33"/>
      <c r="M151" s="140" t="s">
        <v>1</v>
      </c>
      <c r="N151" s="141" t="s">
        <v>46</v>
      </c>
      <c r="P151" s="142">
        <f>O151*H151</f>
        <v>0</v>
      </c>
      <c r="Q151" s="142">
        <v>0</v>
      </c>
      <c r="R151" s="142">
        <f>Q151*H151</f>
        <v>0</v>
      </c>
      <c r="S151" s="142">
        <v>0</v>
      </c>
      <c r="T151" s="143">
        <f>S151*H151</f>
        <v>0</v>
      </c>
      <c r="AR151" s="144" t="s">
        <v>194</v>
      </c>
      <c r="AT151" s="144" t="s">
        <v>189</v>
      </c>
      <c r="AU151" s="144" t="s">
        <v>21</v>
      </c>
      <c r="AY151" s="18" t="s">
        <v>187</v>
      </c>
      <c r="BE151" s="145">
        <f>IF(N151="základní",J151,0)</f>
        <v>0</v>
      </c>
      <c r="BF151" s="145">
        <f>IF(N151="snížená",J151,0)</f>
        <v>0</v>
      </c>
      <c r="BG151" s="145">
        <f>IF(N151="zákl. přenesená",J151,0)</f>
        <v>0</v>
      </c>
      <c r="BH151" s="145">
        <f>IF(N151="sníž. přenesená",J151,0)</f>
        <v>0</v>
      </c>
      <c r="BI151" s="145">
        <f>IF(N151="nulová",J151,0)</f>
        <v>0</v>
      </c>
      <c r="BJ151" s="18" t="s">
        <v>21</v>
      </c>
      <c r="BK151" s="145">
        <f>ROUND(I151*H151,2)</f>
        <v>0</v>
      </c>
      <c r="BL151" s="18" t="s">
        <v>194</v>
      </c>
      <c r="BM151" s="144" t="s">
        <v>340</v>
      </c>
    </row>
    <row r="152" spans="2:65" s="1" customFormat="1" ht="19.2">
      <c r="B152" s="33"/>
      <c r="D152" s="147" t="s">
        <v>219</v>
      </c>
      <c r="F152" s="167" t="s">
        <v>1445</v>
      </c>
      <c r="I152" s="168"/>
      <c r="L152" s="33"/>
      <c r="M152" s="169"/>
      <c r="T152" s="57"/>
      <c r="AT152" s="18" t="s">
        <v>219</v>
      </c>
      <c r="AU152" s="18" t="s">
        <v>21</v>
      </c>
    </row>
    <row r="153" spans="2:65" s="1" customFormat="1" ht="16.5" customHeight="1">
      <c r="B153" s="33"/>
      <c r="C153" s="133" t="s">
        <v>272</v>
      </c>
      <c r="D153" s="133" t="s">
        <v>189</v>
      </c>
      <c r="E153" s="134" t="s">
        <v>1446</v>
      </c>
      <c r="F153" s="135" t="s">
        <v>1447</v>
      </c>
      <c r="G153" s="136" t="s">
        <v>244</v>
      </c>
      <c r="H153" s="137">
        <v>45</v>
      </c>
      <c r="I153" s="138"/>
      <c r="J153" s="139">
        <f>ROUND(I153*H153,2)</f>
        <v>0</v>
      </c>
      <c r="K153" s="135" t="s">
        <v>1</v>
      </c>
      <c r="L153" s="33"/>
      <c r="M153" s="140" t="s">
        <v>1</v>
      </c>
      <c r="N153" s="141" t="s">
        <v>46</v>
      </c>
      <c r="P153" s="142">
        <f>O153*H153</f>
        <v>0</v>
      </c>
      <c r="Q153" s="142">
        <v>0</v>
      </c>
      <c r="R153" s="142">
        <f>Q153*H153</f>
        <v>0</v>
      </c>
      <c r="S153" s="142">
        <v>0</v>
      </c>
      <c r="T153" s="143">
        <f>S153*H153</f>
        <v>0</v>
      </c>
      <c r="AR153" s="144" t="s">
        <v>194</v>
      </c>
      <c r="AT153" s="144" t="s">
        <v>189</v>
      </c>
      <c r="AU153" s="144" t="s">
        <v>21</v>
      </c>
      <c r="AY153" s="18" t="s">
        <v>187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8" t="s">
        <v>21</v>
      </c>
      <c r="BK153" s="145">
        <f>ROUND(I153*H153,2)</f>
        <v>0</v>
      </c>
      <c r="BL153" s="18" t="s">
        <v>194</v>
      </c>
      <c r="BM153" s="144" t="s">
        <v>369</v>
      </c>
    </row>
    <row r="154" spans="2:65" s="1" customFormat="1" ht="16.5" customHeight="1">
      <c r="B154" s="33"/>
      <c r="C154" s="133" t="s">
        <v>278</v>
      </c>
      <c r="D154" s="133" t="s">
        <v>189</v>
      </c>
      <c r="E154" s="134" t="s">
        <v>1448</v>
      </c>
      <c r="F154" s="135" t="s">
        <v>1449</v>
      </c>
      <c r="G154" s="136" t="s">
        <v>244</v>
      </c>
      <c r="H154" s="137">
        <v>28</v>
      </c>
      <c r="I154" s="138"/>
      <c r="J154" s="139">
        <f>ROUND(I154*H154,2)</f>
        <v>0</v>
      </c>
      <c r="K154" s="135" t="s">
        <v>1</v>
      </c>
      <c r="L154" s="33"/>
      <c r="M154" s="140" t="s">
        <v>1</v>
      </c>
      <c r="N154" s="141" t="s">
        <v>46</v>
      </c>
      <c r="P154" s="142">
        <f>O154*H154</f>
        <v>0</v>
      </c>
      <c r="Q154" s="142">
        <v>0</v>
      </c>
      <c r="R154" s="142">
        <f>Q154*H154</f>
        <v>0</v>
      </c>
      <c r="S154" s="142">
        <v>0</v>
      </c>
      <c r="T154" s="143">
        <f>S154*H154</f>
        <v>0</v>
      </c>
      <c r="AR154" s="144" t="s">
        <v>194</v>
      </c>
      <c r="AT154" s="144" t="s">
        <v>189</v>
      </c>
      <c r="AU154" s="144" t="s">
        <v>21</v>
      </c>
      <c r="AY154" s="18" t="s">
        <v>187</v>
      </c>
      <c r="BE154" s="145">
        <f>IF(N154="základní",J154,0)</f>
        <v>0</v>
      </c>
      <c r="BF154" s="145">
        <f>IF(N154="snížená",J154,0)</f>
        <v>0</v>
      </c>
      <c r="BG154" s="145">
        <f>IF(N154="zákl. přenesená",J154,0)</f>
        <v>0</v>
      </c>
      <c r="BH154" s="145">
        <f>IF(N154="sníž. přenesená",J154,0)</f>
        <v>0</v>
      </c>
      <c r="BI154" s="145">
        <f>IF(N154="nulová",J154,0)</f>
        <v>0</v>
      </c>
      <c r="BJ154" s="18" t="s">
        <v>21</v>
      </c>
      <c r="BK154" s="145">
        <f>ROUND(I154*H154,2)</f>
        <v>0</v>
      </c>
      <c r="BL154" s="18" t="s">
        <v>194</v>
      </c>
      <c r="BM154" s="144" t="s">
        <v>380</v>
      </c>
    </row>
    <row r="155" spans="2:65" s="1" customFormat="1" ht="19.2">
      <c r="B155" s="33"/>
      <c r="D155" s="147" t="s">
        <v>219</v>
      </c>
      <c r="F155" s="167" t="s">
        <v>1450</v>
      </c>
      <c r="I155" s="168"/>
      <c r="L155" s="33"/>
      <c r="M155" s="169"/>
      <c r="T155" s="57"/>
      <c r="AT155" s="18" t="s">
        <v>219</v>
      </c>
      <c r="AU155" s="18" t="s">
        <v>21</v>
      </c>
    </row>
    <row r="156" spans="2:65" s="1" customFormat="1" ht="16.5" customHeight="1">
      <c r="B156" s="33"/>
      <c r="C156" s="133" t="s">
        <v>284</v>
      </c>
      <c r="D156" s="133" t="s">
        <v>189</v>
      </c>
      <c r="E156" s="134" t="s">
        <v>1451</v>
      </c>
      <c r="F156" s="135" t="s">
        <v>1452</v>
      </c>
      <c r="G156" s="136" t="s">
        <v>244</v>
      </c>
      <c r="H156" s="137">
        <v>50</v>
      </c>
      <c r="I156" s="138"/>
      <c r="J156" s="139">
        <f>ROUND(I156*H156,2)</f>
        <v>0</v>
      </c>
      <c r="K156" s="135" t="s">
        <v>1</v>
      </c>
      <c r="L156" s="33"/>
      <c r="M156" s="140" t="s">
        <v>1</v>
      </c>
      <c r="N156" s="141" t="s">
        <v>46</v>
      </c>
      <c r="P156" s="142">
        <f>O156*H156</f>
        <v>0</v>
      </c>
      <c r="Q156" s="142">
        <v>0</v>
      </c>
      <c r="R156" s="142">
        <f>Q156*H156</f>
        <v>0</v>
      </c>
      <c r="S156" s="142">
        <v>0</v>
      </c>
      <c r="T156" s="143">
        <f>S156*H156</f>
        <v>0</v>
      </c>
      <c r="AR156" s="144" t="s">
        <v>194</v>
      </c>
      <c r="AT156" s="144" t="s">
        <v>189</v>
      </c>
      <c r="AU156" s="144" t="s">
        <v>21</v>
      </c>
      <c r="AY156" s="18" t="s">
        <v>187</v>
      </c>
      <c r="BE156" s="145">
        <f>IF(N156="základní",J156,0)</f>
        <v>0</v>
      </c>
      <c r="BF156" s="145">
        <f>IF(N156="snížená",J156,0)</f>
        <v>0</v>
      </c>
      <c r="BG156" s="145">
        <f>IF(N156="zákl. přenesená",J156,0)</f>
        <v>0</v>
      </c>
      <c r="BH156" s="145">
        <f>IF(N156="sníž. přenesená",J156,0)</f>
        <v>0</v>
      </c>
      <c r="BI156" s="145">
        <f>IF(N156="nulová",J156,0)</f>
        <v>0</v>
      </c>
      <c r="BJ156" s="18" t="s">
        <v>21</v>
      </c>
      <c r="BK156" s="145">
        <f>ROUND(I156*H156,2)</f>
        <v>0</v>
      </c>
      <c r="BL156" s="18" t="s">
        <v>194</v>
      </c>
      <c r="BM156" s="144" t="s">
        <v>395</v>
      </c>
    </row>
    <row r="157" spans="2:65" s="1" customFormat="1" ht="19.2">
      <c r="B157" s="33"/>
      <c r="D157" s="147" t="s">
        <v>219</v>
      </c>
      <c r="F157" s="167" t="s">
        <v>1453</v>
      </c>
      <c r="I157" s="168"/>
      <c r="L157" s="33"/>
      <c r="M157" s="169"/>
      <c r="T157" s="57"/>
      <c r="AT157" s="18" t="s">
        <v>219</v>
      </c>
      <c r="AU157" s="18" t="s">
        <v>21</v>
      </c>
    </row>
    <row r="158" spans="2:65" s="1" customFormat="1" ht="16.5" customHeight="1">
      <c r="B158" s="33"/>
      <c r="C158" s="133" t="s">
        <v>289</v>
      </c>
      <c r="D158" s="133" t="s">
        <v>189</v>
      </c>
      <c r="E158" s="134" t="s">
        <v>1454</v>
      </c>
      <c r="F158" s="135" t="s">
        <v>1455</v>
      </c>
      <c r="G158" s="136" t="s">
        <v>244</v>
      </c>
      <c r="H158" s="137">
        <v>7</v>
      </c>
      <c r="I158" s="138"/>
      <c r="J158" s="139">
        <f>ROUND(I158*H158,2)</f>
        <v>0</v>
      </c>
      <c r="K158" s="135" t="s">
        <v>1</v>
      </c>
      <c r="L158" s="33"/>
      <c r="M158" s="140" t="s">
        <v>1</v>
      </c>
      <c r="N158" s="141" t="s">
        <v>46</v>
      </c>
      <c r="P158" s="142">
        <f>O158*H158</f>
        <v>0</v>
      </c>
      <c r="Q158" s="142">
        <v>0</v>
      </c>
      <c r="R158" s="142">
        <f>Q158*H158</f>
        <v>0</v>
      </c>
      <c r="S158" s="142">
        <v>0</v>
      </c>
      <c r="T158" s="143">
        <f>S158*H158</f>
        <v>0</v>
      </c>
      <c r="AR158" s="144" t="s">
        <v>194</v>
      </c>
      <c r="AT158" s="144" t="s">
        <v>189</v>
      </c>
      <c r="AU158" s="144" t="s">
        <v>21</v>
      </c>
      <c r="AY158" s="18" t="s">
        <v>187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8" t="s">
        <v>21</v>
      </c>
      <c r="BK158" s="145">
        <f>ROUND(I158*H158,2)</f>
        <v>0</v>
      </c>
      <c r="BL158" s="18" t="s">
        <v>194</v>
      </c>
      <c r="BM158" s="144" t="s">
        <v>407</v>
      </c>
    </row>
    <row r="159" spans="2:65" s="1" customFormat="1" ht="16.5" customHeight="1">
      <c r="B159" s="33"/>
      <c r="C159" s="133" t="s">
        <v>294</v>
      </c>
      <c r="D159" s="133" t="s">
        <v>189</v>
      </c>
      <c r="E159" s="134" t="s">
        <v>1456</v>
      </c>
      <c r="F159" s="135" t="s">
        <v>1457</v>
      </c>
      <c r="G159" s="136" t="s">
        <v>1165</v>
      </c>
      <c r="H159" s="137">
        <v>4</v>
      </c>
      <c r="I159" s="138"/>
      <c r="J159" s="139">
        <f>ROUND(I159*H159,2)</f>
        <v>0</v>
      </c>
      <c r="K159" s="135" t="s">
        <v>1</v>
      </c>
      <c r="L159" s="33"/>
      <c r="M159" s="140" t="s">
        <v>1</v>
      </c>
      <c r="N159" s="141" t="s">
        <v>46</v>
      </c>
      <c r="P159" s="142">
        <f>O159*H159</f>
        <v>0</v>
      </c>
      <c r="Q159" s="142">
        <v>0</v>
      </c>
      <c r="R159" s="142">
        <f>Q159*H159</f>
        <v>0</v>
      </c>
      <c r="S159" s="142">
        <v>0</v>
      </c>
      <c r="T159" s="143">
        <f>S159*H159</f>
        <v>0</v>
      </c>
      <c r="AR159" s="144" t="s">
        <v>194</v>
      </c>
      <c r="AT159" s="144" t="s">
        <v>189</v>
      </c>
      <c r="AU159" s="144" t="s">
        <v>21</v>
      </c>
      <c r="AY159" s="18" t="s">
        <v>187</v>
      </c>
      <c r="BE159" s="145">
        <f>IF(N159="základní",J159,0)</f>
        <v>0</v>
      </c>
      <c r="BF159" s="145">
        <f>IF(N159="snížená",J159,0)</f>
        <v>0</v>
      </c>
      <c r="BG159" s="145">
        <f>IF(N159="zákl. přenesená",J159,0)</f>
        <v>0</v>
      </c>
      <c r="BH159" s="145">
        <f>IF(N159="sníž. přenesená",J159,0)</f>
        <v>0</v>
      </c>
      <c r="BI159" s="145">
        <f>IF(N159="nulová",J159,0)</f>
        <v>0</v>
      </c>
      <c r="BJ159" s="18" t="s">
        <v>21</v>
      </c>
      <c r="BK159" s="145">
        <f>ROUND(I159*H159,2)</f>
        <v>0</v>
      </c>
      <c r="BL159" s="18" t="s">
        <v>194</v>
      </c>
      <c r="BM159" s="144" t="s">
        <v>419</v>
      </c>
    </row>
    <row r="160" spans="2:65" s="1" customFormat="1" ht="16.5" customHeight="1">
      <c r="B160" s="33"/>
      <c r="C160" s="133" t="s">
        <v>299</v>
      </c>
      <c r="D160" s="133" t="s">
        <v>189</v>
      </c>
      <c r="E160" s="134" t="s">
        <v>1458</v>
      </c>
      <c r="F160" s="135" t="s">
        <v>1459</v>
      </c>
      <c r="G160" s="136" t="s">
        <v>244</v>
      </c>
      <c r="H160" s="137">
        <v>6</v>
      </c>
      <c r="I160" s="138"/>
      <c r="J160" s="139">
        <f>ROUND(I160*H160,2)</f>
        <v>0</v>
      </c>
      <c r="K160" s="135" t="s">
        <v>1</v>
      </c>
      <c r="L160" s="33"/>
      <c r="M160" s="140" t="s">
        <v>1</v>
      </c>
      <c r="N160" s="141" t="s">
        <v>46</v>
      </c>
      <c r="P160" s="142">
        <f>O160*H160</f>
        <v>0</v>
      </c>
      <c r="Q160" s="142">
        <v>0</v>
      </c>
      <c r="R160" s="142">
        <f>Q160*H160</f>
        <v>0</v>
      </c>
      <c r="S160" s="142">
        <v>0</v>
      </c>
      <c r="T160" s="143">
        <f>S160*H160</f>
        <v>0</v>
      </c>
      <c r="AR160" s="144" t="s">
        <v>194</v>
      </c>
      <c r="AT160" s="144" t="s">
        <v>189</v>
      </c>
      <c r="AU160" s="144" t="s">
        <v>21</v>
      </c>
      <c r="AY160" s="18" t="s">
        <v>187</v>
      </c>
      <c r="BE160" s="145">
        <f>IF(N160="základní",J160,0)</f>
        <v>0</v>
      </c>
      <c r="BF160" s="145">
        <f>IF(N160="snížená",J160,0)</f>
        <v>0</v>
      </c>
      <c r="BG160" s="145">
        <f>IF(N160="zákl. přenesená",J160,0)</f>
        <v>0</v>
      </c>
      <c r="BH160" s="145">
        <f>IF(N160="sníž. přenesená",J160,0)</f>
        <v>0</v>
      </c>
      <c r="BI160" s="145">
        <f>IF(N160="nulová",J160,0)</f>
        <v>0</v>
      </c>
      <c r="BJ160" s="18" t="s">
        <v>21</v>
      </c>
      <c r="BK160" s="145">
        <f>ROUND(I160*H160,2)</f>
        <v>0</v>
      </c>
      <c r="BL160" s="18" t="s">
        <v>194</v>
      </c>
      <c r="BM160" s="144" t="s">
        <v>429</v>
      </c>
    </row>
    <row r="161" spans="2:65" s="1" customFormat="1" ht="19.2">
      <c r="B161" s="33"/>
      <c r="D161" s="147" t="s">
        <v>219</v>
      </c>
      <c r="F161" s="167" t="s">
        <v>1460</v>
      </c>
      <c r="I161" s="168"/>
      <c r="L161" s="33"/>
      <c r="M161" s="169"/>
      <c r="T161" s="57"/>
      <c r="AT161" s="18" t="s">
        <v>219</v>
      </c>
      <c r="AU161" s="18" t="s">
        <v>21</v>
      </c>
    </row>
    <row r="162" spans="2:65" s="1" customFormat="1" ht="16.5" customHeight="1">
      <c r="B162" s="33"/>
      <c r="C162" s="133" t="s">
        <v>7</v>
      </c>
      <c r="D162" s="133" t="s">
        <v>189</v>
      </c>
      <c r="E162" s="134" t="s">
        <v>1458</v>
      </c>
      <c r="F162" s="135" t="s">
        <v>1459</v>
      </c>
      <c r="G162" s="136" t="s">
        <v>244</v>
      </c>
      <c r="H162" s="137">
        <v>45</v>
      </c>
      <c r="I162" s="138"/>
      <c r="J162" s="139">
        <f>ROUND(I162*H162,2)</f>
        <v>0</v>
      </c>
      <c r="K162" s="135" t="s">
        <v>1</v>
      </c>
      <c r="L162" s="33"/>
      <c r="M162" s="140" t="s">
        <v>1</v>
      </c>
      <c r="N162" s="141" t="s">
        <v>46</v>
      </c>
      <c r="P162" s="142">
        <f>O162*H162</f>
        <v>0</v>
      </c>
      <c r="Q162" s="142">
        <v>0</v>
      </c>
      <c r="R162" s="142">
        <f>Q162*H162</f>
        <v>0</v>
      </c>
      <c r="S162" s="142">
        <v>0</v>
      </c>
      <c r="T162" s="143">
        <f>S162*H162</f>
        <v>0</v>
      </c>
      <c r="AR162" s="144" t="s">
        <v>194</v>
      </c>
      <c r="AT162" s="144" t="s">
        <v>189</v>
      </c>
      <c r="AU162" s="144" t="s">
        <v>21</v>
      </c>
      <c r="AY162" s="18" t="s">
        <v>187</v>
      </c>
      <c r="BE162" s="145">
        <f>IF(N162="základní",J162,0)</f>
        <v>0</v>
      </c>
      <c r="BF162" s="145">
        <f>IF(N162="snížená",J162,0)</f>
        <v>0</v>
      </c>
      <c r="BG162" s="145">
        <f>IF(N162="zákl. přenesená",J162,0)</f>
        <v>0</v>
      </c>
      <c r="BH162" s="145">
        <f>IF(N162="sníž. přenesená",J162,0)</f>
        <v>0</v>
      </c>
      <c r="BI162" s="145">
        <f>IF(N162="nulová",J162,0)</f>
        <v>0</v>
      </c>
      <c r="BJ162" s="18" t="s">
        <v>21</v>
      </c>
      <c r="BK162" s="145">
        <f>ROUND(I162*H162,2)</f>
        <v>0</v>
      </c>
      <c r="BL162" s="18" t="s">
        <v>194</v>
      </c>
      <c r="BM162" s="144" t="s">
        <v>441</v>
      </c>
    </row>
    <row r="163" spans="2:65" s="1" customFormat="1" ht="19.2">
      <c r="B163" s="33"/>
      <c r="D163" s="147" t="s">
        <v>219</v>
      </c>
      <c r="F163" s="167" t="s">
        <v>1461</v>
      </c>
      <c r="I163" s="168"/>
      <c r="L163" s="33"/>
      <c r="M163" s="169"/>
      <c r="T163" s="57"/>
      <c r="AT163" s="18" t="s">
        <v>219</v>
      </c>
      <c r="AU163" s="18" t="s">
        <v>21</v>
      </c>
    </row>
    <row r="164" spans="2:65" s="1" customFormat="1" ht="21.75" customHeight="1">
      <c r="B164" s="33"/>
      <c r="C164" s="133" t="s">
        <v>308</v>
      </c>
      <c r="D164" s="133" t="s">
        <v>189</v>
      </c>
      <c r="E164" s="134" t="s">
        <v>1462</v>
      </c>
      <c r="F164" s="135" t="s">
        <v>1463</v>
      </c>
      <c r="G164" s="136" t="s">
        <v>1165</v>
      </c>
      <c r="H164" s="137">
        <v>4</v>
      </c>
      <c r="I164" s="138"/>
      <c r="J164" s="139">
        <f>ROUND(I164*H164,2)</f>
        <v>0</v>
      </c>
      <c r="K164" s="135" t="s">
        <v>1</v>
      </c>
      <c r="L164" s="33"/>
      <c r="M164" s="140" t="s">
        <v>1</v>
      </c>
      <c r="N164" s="141" t="s">
        <v>46</v>
      </c>
      <c r="P164" s="142">
        <f>O164*H164</f>
        <v>0</v>
      </c>
      <c r="Q164" s="142">
        <v>0</v>
      </c>
      <c r="R164" s="142">
        <f>Q164*H164</f>
        <v>0</v>
      </c>
      <c r="S164" s="142">
        <v>0</v>
      </c>
      <c r="T164" s="143">
        <f>S164*H164</f>
        <v>0</v>
      </c>
      <c r="AR164" s="144" t="s">
        <v>194</v>
      </c>
      <c r="AT164" s="144" t="s">
        <v>189</v>
      </c>
      <c r="AU164" s="144" t="s">
        <v>21</v>
      </c>
      <c r="AY164" s="18" t="s">
        <v>187</v>
      </c>
      <c r="BE164" s="145">
        <f>IF(N164="základní",J164,0)</f>
        <v>0</v>
      </c>
      <c r="BF164" s="145">
        <f>IF(N164="snížená",J164,0)</f>
        <v>0</v>
      </c>
      <c r="BG164" s="145">
        <f>IF(N164="zákl. přenesená",J164,0)</f>
        <v>0</v>
      </c>
      <c r="BH164" s="145">
        <f>IF(N164="sníž. přenesená",J164,0)</f>
        <v>0</v>
      </c>
      <c r="BI164" s="145">
        <f>IF(N164="nulová",J164,0)</f>
        <v>0</v>
      </c>
      <c r="BJ164" s="18" t="s">
        <v>21</v>
      </c>
      <c r="BK164" s="145">
        <f>ROUND(I164*H164,2)</f>
        <v>0</v>
      </c>
      <c r="BL164" s="18" t="s">
        <v>194</v>
      </c>
      <c r="BM164" s="144" t="s">
        <v>451</v>
      </c>
    </row>
    <row r="165" spans="2:65" s="1" customFormat="1" ht="19.2">
      <c r="B165" s="33"/>
      <c r="D165" s="147" t="s">
        <v>219</v>
      </c>
      <c r="F165" s="167" t="s">
        <v>1464</v>
      </c>
      <c r="I165" s="168"/>
      <c r="L165" s="33"/>
      <c r="M165" s="169"/>
      <c r="T165" s="57"/>
      <c r="AT165" s="18" t="s">
        <v>219</v>
      </c>
      <c r="AU165" s="18" t="s">
        <v>21</v>
      </c>
    </row>
    <row r="166" spans="2:65" s="1" customFormat="1" ht="21.75" customHeight="1">
      <c r="B166" s="33"/>
      <c r="C166" s="133" t="s">
        <v>317</v>
      </c>
      <c r="D166" s="133" t="s">
        <v>189</v>
      </c>
      <c r="E166" s="134" t="s">
        <v>1465</v>
      </c>
      <c r="F166" s="135" t="s">
        <v>1466</v>
      </c>
      <c r="G166" s="136" t="s">
        <v>1165</v>
      </c>
      <c r="H166" s="137">
        <v>1</v>
      </c>
      <c r="I166" s="138"/>
      <c r="J166" s="139">
        <f>ROUND(I166*H166,2)</f>
        <v>0</v>
      </c>
      <c r="K166" s="135" t="s">
        <v>1</v>
      </c>
      <c r="L166" s="33"/>
      <c r="M166" s="140" t="s">
        <v>1</v>
      </c>
      <c r="N166" s="141" t="s">
        <v>46</v>
      </c>
      <c r="P166" s="142">
        <f>O166*H166</f>
        <v>0</v>
      </c>
      <c r="Q166" s="142">
        <v>0</v>
      </c>
      <c r="R166" s="142">
        <f>Q166*H166</f>
        <v>0</v>
      </c>
      <c r="S166" s="142">
        <v>0</v>
      </c>
      <c r="T166" s="143">
        <f>S166*H166</f>
        <v>0</v>
      </c>
      <c r="AR166" s="144" t="s">
        <v>194</v>
      </c>
      <c r="AT166" s="144" t="s">
        <v>189</v>
      </c>
      <c r="AU166" s="144" t="s">
        <v>21</v>
      </c>
      <c r="AY166" s="18" t="s">
        <v>187</v>
      </c>
      <c r="BE166" s="145">
        <f>IF(N166="základní",J166,0)</f>
        <v>0</v>
      </c>
      <c r="BF166" s="145">
        <f>IF(N166="snížená",J166,0)</f>
        <v>0</v>
      </c>
      <c r="BG166" s="145">
        <f>IF(N166="zákl. přenesená",J166,0)</f>
        <v>0</v>
      </c>
      <c r="BH166" s="145">
        <f>IF(N166="sníž. přenesená",J166,0)</f>
        <v>0</v>
      </c>
      <c r="BI166" s="145">
        <f>IF(N166="nulová",J166,0)</f>
        <v>0</v>
      </c>
      <c r="BJ166" s="18" t="s">
        <v>21</v>
      </c>
      <c r="BK166" s="145">
        <f>ROUND(I166*H166,2)</f>
        <v>0</v>
      </c>
      <c r="BL166" s="18" t="s">
        <v>194</v>
      </c>
      <c r="BM166" s="144" t="s">
        <v>461</v>
      </c>
    </row>
    <row r="167" spans="2:65" s="1" customFormat="1" ht="24.15" customHeight="1">
      <c r="B167" s="33"/>
      <c r="C167" s="133" t="s">
        <v>323</v>
      </c>
      <c r="D167" s="133" t="s">
        <v>189</v>
      </c>
      <c r="E167" s="134" t="s">
        <v>1467</v>
      </c>
      <c r="F167" s="135" t="s">
        <v>1468</v>
      </c>
      <c r="G167" s="136" t="s">
        <v>1165</v>
      </c>
      <c r="H167" s="137">
        <v>1</v>
      </c>
      <c r="I167" s="138"/>
      <c r="J167" s="139">
        <f>ROUND(I167*H167,2)</f>
        <v>0</v>
      </c>
      <c r="K167" s="135" t="s">
        <v>1</v>
      </c>
      <c r="L167" s="33"/>
      <c r="M167" s="140" t="s">
        <v>1</v>
      </c>
      <c r="N167" s="141" t="s">
        <v>46</v>
      </c>
      <c r="P167" s="142">
        <f>O167*H167</f>
        <v>0</v>
      </c>
      <c r="Q167" s="142">
        <v>0</v>
      </c>
      <c r="R167" s="142">
        <f>Q167*H167</f>
        <v>0</v>
      </c>
      <c r="S167" s="142">
        <v>0</v>
      </c>
      <c r="T167" s="143">
        <f>S167*H167</f>
        <v>0</v>
      </c>
      <c r="AR167" s="144" t="s">
        <v>194</v>
      </c>
      <c r="AT167" s="144" t="s">
        <v>189</v>
      </c>
      <c r="AU167" s="144" t="s">
        <v>21</v>
      </c>
      <c r="AY167" s="18" t="s">
        <v>187</v>
      </c>
      <c r="BE167" s="145">
        <f>IF(N167="základní",J167,0)</f>
        <v>0</v>
      </c>
      <c r="BF167" s="145">
        <f>IF(N167="snížená",J167,0)</f>
        <v>0</v>
      </c>
      <c r="BG167" s="145">
        <f>IF(N167="zákl. přenesená",J167,0)</f>
        <v>0</v>
      </c>
      <c r="BH167" s="145">
        <f>IF(N167="sníž. přenesená",J167,0)</f>
        <v>0</v>
      </c>
      <c r="BI167" s="145">
        <f>IF(N167="nulová",J167,0)</f>
        <v>0</v>
      </c>
      <c r="BJ167" s="18" t="s">
        <v>21</v>
      </c>
      <c r="BK167" s="145">
        <f>ROUND(I167*H167,2)</f>
        <v>0</v>
      </c>
      <c r="BL167" s="18" t="s">
        <v>194</v>
      </c>
      <c r="BM167" s="144" t="s">
        <v>472</v>
      </c>
    </row>
    <row r="168" spans="2:65" s="11" customFormat="1" ht="25.95" customHeight="1">
      <c r="B168" s="121"/>
      <c r="D168" s="122" t="s">
        <v>80</v>
      </c>
      <c r="E168" s="123" t="s">
        <v>1469</v>
      </c>
      <c r="F168" s="123" t="s">
        <v>1470</v>
      </c>
      <c r="I168" s="124"/>
      <c r="J168" s="125">
        <f>BK168</f>
        <v>0</v>
      </c>
      <c r="L168" s="121"/>
      <c r="M168" s="126"/>
      <c r="P168" s="127">
        <f>P169</f>
        <v>0</v>
      </c>
      <c r="R168" s="127">
        <f>R169</f>
        <v>0</v>
      </c>
      <c r="T168" s="128">
        <f>T169</f>
        <v>0</v>
      </c>
      <c r="AR168" s="122" t="s">
        <v>21</v>
      </c>
      <c r="AT168" s="129" t="s">
        <v>80</v>
      </c>
      <c r="AU168" s="129" t="s">
        <v>81</v>
      </c>
      <c r="AY168" s="122" t="s">
        <v>187</v>
      </c>
      <c r="BK168" s="130">
        <f>BK169</f>
        <v>0</v>
      </c>
    </row>
    <row r="169" spans="2:65" s="1" customFormat="1" ht="16.5" customHeight="1">
      <c r="B169" s="33"/>
      <c r="C169" s="133" t="s">
        <v>81</v>
      </c>
      <c r="D169" s="133" t="s">
        <v>189</v>
      </c>
      <c r="E169" s="134" t="s">
        <v>1471</v>
      </c>
      <c r="F169" s="135" t="s">
        <v>1472</v>
      </c>
      <c r="G169" s="136" t="s">
        <v>1161</v>
      </c>
      <c r="H169" s="137">
        <v>1.05</v>
      </c>
      <c r="I169" s="138"/>
      <c r="J169" s="139">
        <f>ROUND(I169*H169,2)</f>
        <v>0</v>
      </c>
      <c r="K169" s="135" t="s">
        <v>1</v>
      </c>
      <c r="L169" s="33"/>
      <c r="M169" s="187" t="s">
        <v>1</v>
      </c>
      <c r="N169" s="188" t="s">
        <v>46</v>
      </c>
      <c r="O169" s="189"/>
      <c r="P169" s="190">
        <f>O169*H169</f>
        <v>0</v>
      </c>
      <c r="Q169" s="190">
        <v>0</v>
      </c>
      <c r="R169" s="190">
        <f>Q169*H169</f>
        <v>0</v>
      </c>
      <c r="S169" s="190">
        <v>0</v>
      </c>
      <c r="T169" s="191">
        <f>S169*H169</f>
        <v>0</v>
      </c>
      <c r="AR169" s="144" t="s">
        <v>194</v>
      </c>
      <c r="AT169" s="144" t="s">
        <v>189</v>
      </c>
      <c r="AU169" s="144" t="s">
        <v>21</v>
      </c>
      <c r="AY169" s="18" t="s">
        <v>187</v>
      </c>
      <c r="BE169" s="145">
        <f>IF(N169="základní",J169,0)</f>
        <v>0</v>
      </c>
      <c r="BF169" s="145">
        <f>IF(N169="snížená",J169,0)</f>
        <v>0</v>
      </c>
      <c r="BG169" s="145">
        <f>IF(N169="zákl. přenesená",J169,0)</f>
        <v>0</v>
      </c>
      <c r="BH169" s="145">
        <f>IF(N169="sníž. přenesená",J169,0)</f>
        <v>0</v>
      </c>
      <c r="BI169" s="145">
        <f>IF(N169="nulová",J169,0)</f>
        <v>0</v>
      </c>
      <c r="BJ169" s="18" t="s">
        <v>21</v>
      </c>
      <c r="BK169" s="145">
        <f>ROUND(I169*H169,2)</f>
        <v>0</v>
      </c>
      <c r="BL169" s="18" t="s">
        <v>194</v>
      </c>
      <c r="BM169" s="144" t="s">
        <v>482</v>
      </c>
    </row>
    <row r="170" spans="2:65" s="1" customFormat="1" ht="6.9" customHeight="1">
      <c r="B170" s="45"/>
      <c r="C170" s="46"/>
      <c r="D170" s="46"/>
      <c r="E170" s="46"/>
      <c r="F170" s="46"/>
      <c r="G170" s="46"/>
      <c r="H170" s="46"/>
      <c r="I170" s="46"/>
      <c r="J170" s="46"/>
      <c r="K170" s="46"/>
      <c r="L170" s="33"/>
    </row>
  </sheetData>
  <sheetProtection algorithmName="SHA-512" hashValue="vtTbvPygrEyLmQ4y/3RB+LiGJD2iNYB/FuJXB6FG9t0Ikb/86llDBKEYMi3tvBAoVM6iDxLc2uNGJwgInPkgtw==" saltValue="liH9oTLqn0kyhr3I6qVffn+UB14qdK0qOAJEoxRKkbOKiCD0BuPVU6Qz6cvj4+mCGAE0NXRaFRPwiFrrPCmJ8A==" spinCount="100000" sheet="1" objects="1" scenarios="1" formatColumns="0" formatRows="0" autoFilter="0"/>
  <autoFilter ref="C121:K169" xr:uid="{00000000-0009-0000-0000-00000B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4" fitToHeight="100" orientation="landscape" r:id="rId1"/>
  <headerFooter>
    <oddFooter>&amp;CStrana &amp;P z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BM185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8" t="s">
        <v>124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91</v>
      </c>
    </row>
    <row r="4" spans="2:46" ht="24.9" customHeight="1">
      <c r="B4" s="21"/>
      <c r="D4" s="22" t="s">
        <v>144</v>
      </c>
      <c r="L4" s="21"/>
      <c r="M4" s="89" t="s">
        <v>10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241" t="str">
        <f>'Rekapitulace stavby'!K6</f>
        <v>Liberecká náplavka - Revize 03</v>
      </c>
      <c r="F7" s="242"/>
      <c r="G7" s="242"/>
      <c r="H7" s="242"/>
      <c r="L7" s="21"/>
    </row>
    <row r="8" spans="2:46" s="1" customFormat="1" ht="12" customHeight="1">
      <c r="B8" s="33"/>
      <c r="D8" s="28" t="s">
        <v>145</v>
      </c>
      <c r="L8" s="33"/>
    </row>
    <row r="9" spans="2:46" s="1" customFormat="1" ht="16.5" customHeight="1">
      <c r="B9" s="33"/>
      <c r="E9" s="207" t="s">
        <v>1473</v>
      </c>
      <c r="F9" s="243"/>
      <c r="G9" s="243"/>
      <c r="H9" s="243"/>
      <c r="L9" s="33"/>
    </row>
    <row r="10" spans="2:46" s="1" customFormat="1" ht="10.199999999999999">
      <c r="B10" s="33"/>
      <c r="L10" s="33"/>
    </row>
    <row r="11" spans="2:46" s="1" customFormat="1" ht="12" customHeight="1">
      <c r="B11" s="33"/>
      <c r="D11" s="28" t="s">
        <v>19</v>
      </c>
      <c r="F11" s="26" t="s">
        <v>1</v>
      </c>
      <c r="I11" s="28" t="s">
        <v>20</v>
      </c>
      <c r="J11" s="26" t="s">
        <v>1</v>
      </c>
      <c r="L11" s="33"/>
    </row>
    <row r="12" spans="2:46" s="1" customFormat="1" ht="12" customHeight="1">
      <c r="B12" s="33"/>
      <c r="D12" s="28" t="s">
        <v>22</v>
      </c>
      <c r="F12" s="26" t="s">
        <v>148</v>
      </c>
      <c r="I12" s="28" t="s">
        <v>24</v>
      </c>
      <c r="J12" s="53" t="str">
        <f>'Rekapitulace stavby'!AN8</f>
        <v>15. 10. 2025</v>
      </c>
      <c r="L12" s="33"/>
    </row>
    <row r="13" spans="2:46" s="1" customFormat="1" ht="10.8" customHeight="1">
      <c r="B13" s="33"/>
      <c r="L13" s="33"/>
    </row>
    <row r="14" spans="2:46" s="1" customFormat="1" ht="12" customHeight="1">
      <c r="B14" s="33"/>
      <c r="D14" s="28" t="s">
        <v>28</v>
      </c>
      <c r="I14" s="28" t="s">
        <v>29</v>
      </c>
      <c r="J14" s="26" t="str">
        <f>IF('Rekapitulace stavby'!AN10="","",'Rekapitulace stavby'!AN10)</f>
        <v/>
      </c>
      <c r="L14" s="33"/>
    </row>
    <row r="15" spans="2:46" s="1" customFormat="1" ht="18" customHeight="1">
      <c r="B15" s="33"/>
      <c r="E15" s="26" t="str">
        <f>IF('Rekapitulace stavby'!E11="","",'Rekapitulace stavby'!E11)</f>
        <v xml:space="preserve">Statutární město Liberec </v>
      </c>
      <c r="I15" s="28" t="s">
        <v>31</v>
      </c>
      <c r="J15" s="26" t="str">
        <f>IF('Rekapitulace stavby'!AN11="","",'Rekapitulace stavby'!AN11)</f>
        <v/>
      </c>
      <c r="L15" s="33"/>
    </row>
    <row r="16" spans="2:46" s="1" customFormat="1" ht="6.9" customHeight="1">
      <c r="B16" s="33"/>
      <c r="L16" s="33"/>
    </row>
    <row r="17" spans="2:12" s="1" customFormat="1" ht="12" customHeight="1">
      <c r="B17" s="33"/>
      <c r="D17" s="28" t="s">
        <v>32</v>
      </c>
      <c r="I17" s="28" t="s">
        <v>29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244" t="str">
        <f>'Rekapitulace stavby'!E14</f>
        <v>Vyplň údaj</v>
      </c>
      <c r="F18" s="213"/>
      <c r="G18" s="213"/>
      <c r="H18" s="213"/>
      <c r="I18" s="28" t="s">
        <v>31</v>
      </c>
      <c r="J18" s="29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8" t="s">
        <v>34</v>
      </c>
      <c r="I20" s="28" t="s">
        <v>29</v>
      </c>
      <c r="J20" s="26" t="str">
        <f>IF('Rekapitulace stavby'!AN16="","",'Rekapitulace stavby'!AN16)</f>
        <v/>
      </c>
      <c r="L20" s="33"/>
    </row>
    <row r="21" spans="2:12" s="1" customFormat="1" ht="18" customHeight="1">
      <c r="B21" s="33"/>
      <c r="E21" s="26" t="str">
        <f>IF('Rekapitulace stavby'!E17="","",'Rekapitulace stavby'!E17)</f>
        <v>re: architekti studio s.r.o.</v>
      </c>
      <c r="I21" s="28" t="s">
        <v>31</v>
      </c>
      <c r="J21" s="26" t="str">
        <f>IF('Rekapitulace stavby'!AN17="","",'Rekapitulace stavby'!AN17)</f>
        <v/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8" t="s">
        <v>37</v>
      </c>
      <c r="I23" s="28" t="s">
        <v>29</v>
      </c>
      <c r="J23" s="26" t="str">
        <f>IF('Rekapitulace stavby'!AN19="","",'Rekapitulace stavby'!AN19)</f>
        <v/>
      </c>
      <c r="L23" s="33"/>
    </row>
    <row r="24" spans="2:12" s="1" customFormat="1" ht="18" customHeight="1">
      <c r="B24" s="33"/>
      <c r="E24" s="26" t="str">
        <f>IF('Rekapitulace stavby'!E20="","",'Rekapitulace stavby'!E20)</f>
        <v>PROPOS Liberec s.r.o.</v>
      </c>
      <c r="I24" s="28" t="s">
        <v>31</v>
      </c>
      <c r="J24" s="26" t="str">
        <f>IF('Rekapitulace stavby'!AN20="","",'Rekapitulace stavby'!AN20)</f>
        <v/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8" t="s">
        <v>39</v>
      </c>
      <c r="L26" s="33"/>
    </row>
    <row r="27" spans="2:12" s="7" customFormat="1" ht="47.25" customHeight="1">
      <c r="B27" s="90"/>
      <c r="E27" s="218" t="s">
        <v>1392</v>
      </c>
      <c r="F27" s="218"/>
      <c r="G27" s="218"/>
      <c r="H27" s="218"/>
      <c r="L27" s="90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4"/>
      <c r="E29" s="54"/>
      <c r="F29" s="54"/>
      <c r="G29" s="54"/>
      <c r="H29" s="54"/>
      <c r="I29" s="54"/>
      <c r="J29" s="54"/>
      <c r="K29" s="54"/>
      <c r="L29" s="33"/>
    </row>
    <row r="30" spans="2:12" s="1" customFormat="1" ht="25.35" customHeight="1">
      <c r="B30" s="33"/>
      <c r="D30" s="91" t="s">
        <v>41</v>
      </c>
      <c r="J30" s="67">
        <f>ROUND(J123, 2)</f>
        <v>0</v>
      </c>
      <c r="L30" s="33"/>
    </row>
    <row r="31" spans="2:12" s="1" customFormat="1" ht="6.9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14.4" customHeight="1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4" customHeight="1">
      <c r="B33" s="33"/>
      <c r="D33" s="56" t="s">
        <v>45</v>
      </c>
      <c r="E33" s="28" t="s">
        <v>46</v>
      </c>
      <c r="F33" s="92">
        <f>ROUND((SUM(BE123:BE184)),  2)</f>
        <v>0</v>
      </c>
      <c r="I33" s="93">
        <v>0.21</v>
      </c>
      <c r="J33" s="92">
        <f>ROUND(((SUM(BE123:BE184))*I33),  2)</f>
        <v>0</v>
      </c>
      <c r="L33" s="33"/>
    </row>
    <row r="34" spans="2:12" s="1" customFormat="1" ht="14.4" customHeight="1">
      <c r="B34" s="33"/>
      <c r="E34" s="28" t="s">
        <v>47</v>
      </c>
      <c r="F34" s="92">
        <f>ROUND((SUM(BF123:BF184)),  2)</f>
        <v>0</v>
      </c>
      <c r="I34" s="93">
        <v>0.12</v>
      </c>
      <c r="J34" s="92">
        <f>ROUND(((SUM(BF123:BF184))*I34),  2)</f>
        <v>0</v>
      </c>
      <c r="L34" s="33"/>
    </row>
    <row r="35" spans="2:12" s="1" customFormat="1" ht="14.4" hidden="1" customHeight="1">
      <c r="B35" s="33"/>
      <c r="E35" s="28" t="s">
        <v>48</v>
      </c>
      <c r="F35" s="92">
        <f>ROUND((SUM(BG123:BG184)),  2)</f>
        <v>0</v>
      </c>
      <c r="I35" s="93">
        <v>0.21</v>
      </c>
      <c r="J35" s="92">
        <f>0</f>
        <v>0</v>
      </c>
      <c r="L35" s="33"/>
    </row>
    <row r="36" spans="2:12" s="1" customFormat="1" ht="14.4" hidden="1" customHeight="1">
      <c r="B36" s="33"/>
      <c r="E36" s="28" t="s">
        <v>49</v>
      </c>
      <c r="F36" s="92">
        <f>ROUND((SUM(BH123:BH184)),  2)</f>
        <v>0</v>
      </c>
      <c r="I36" s="93">
        <v>0.12</v>
      </c>
      <c r="J36" s="92">
        <f>0</f>
        <v>0</v>
      </c>
      <c r="L36" s="33"/>
    </row>
    <row r="37" spans="2:12" s="1" customFormat="1" ht="14.4" hidden="1" customHeight="1">
      <c r="B37" s="33"/>
      <c r="E37" s="28" t="s">
        <v>50</v>
      </c>
      <c r="F37" s="92">
        <f>ROUND((SUM(BI123:BI184)),  2)</f>
        <v>0</v>
      </c>
      <c r="I37" s="93">
        <v>0</v>
      </c>
      <c r="J37" s="92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4"/>
      <c r="D39" s="95" t="s">
        <v>51</v>
      </c>
      <c r="E39" s="58"/>
      <c r="F39" s="58"/>
      <c r="G39" s="96" t="s">
        <v>52</v>
      </c>
      <c r="H39" s="97" t="s">
        <v>53</v>
      </c>
      <c r="I39" s="58"/>
      <c r="J39" s="98">
        <f>SUM(J30:J37)</f>
        <v>0</v>
      </c>
      <c r="K39" s="99"/>
      <c r="L39" s="33"/>
    </row>
    <row r="40" spans="2:12" s="1" customFormat="1" ht="14.4" customHeight="1">
      <c r="B40" s="33"/>
      <c r="L40" s="33"/>
    </row>
    <row r="41" spans="2:12" ht="14.4" customHeight="1">
      <c r="B41" s="21"/>
      <c r="L41" s="21"/>
    </row>
    <row r="42" spans="2:12" ht="14.4" customHeight="1">
      <c r="B42" s="21"/>
      <c r="L42" s="21"/>
    </row>
    <row r="43" spans="2:12" ht="14.4" customHeight="1">
      <c r="B43" s="21"/>
      <c r="L43" s="21"/>
    </row>
    <row r="44" spans="2:12" ht="14.4" customHeight="1">
      <c r="B44" s="21"/>
      <c r="L44" s="21"/>
    </row>
    <row r="45" spans="2:12" ht="14.4" customHeight="1">
      <c r="B45" s="21"/>
      <c r="L45" s="21"/>
    </row>
    <row r="46" spans="2:12" ht="14.4" customHeight="1">
      <c r="B46" s="21"/>
      <c r="L46" s="21"/>
    </row>
    <row r="47" spans="2:12" ht="14.4" customHeight="1">
      <c r="B47" s="21"/>
      <c r="L47" s="21"/>
    </row>
    <row r="48" spans="2:12" ht="14.4" customHeight="1">
      <c r="B48" s="21"/>
      <c r="L48" s="21"/>
    </row>
    <row r="49" spans="2:12" ht="14.4" customHeight="1">
      <c r="B49" s="21"/>
      <c r="L49" s="21"/>
    </row>
    <row r="50" spans="2:12" s="1" customFormat="1" ht="14.4" customHeight="1">
      <c r="B50" s="33"/>
      <c r="D50" s="42" t="s">
        <v>54</v>
      </c>
      <c r="E50" s="43"/>
      <c r="F50" s="43"/>
      <c r="G50" s="42" t="s">
        <v>55</v>
      </c>
      <c r="H50" s="43"/>
      <c r="I50" s="43"/>
      <c r="J50" s="43"/>
      <c r="K50" s="43"/>
      <c r="L50" s="33"/>
    </row>
    <row r="51" spans="2:12" ht="10.199999999999999">
      <c r="B51" s="21"/>
      <c r="L51" s="21"/>
    </row>
    <row r="52" spans="2:12" ht="10.199999999999999">
      <c r="B52" s="21"/>
      <c r="L52" s="21"/>
    </row>
    <row r="53" spans="2:12" ht="10.199999999999999">
      <c r="B53" s="21"/>
      <c r="L53" s="21"/>
    </row>
    <row r="54" spans="2:12" ht="10.199999999999999">
      <c r="B54" s="21"/>
      <c r="L54" s="21"/>
    </row>
    <row r="55" spans="2:12" ht="10.199999999999999">
      <c r="B55" s="21"/>
      <c r="L55" s="21"/>
    </row>
    <row r="56" spans="2:12" ht="10.199999999999999">
      <c r="B56" s="21"/>
      <c r="L56" s="21"/>
    </row>
    <row r="57" spans="2:12" ht="10.199999999999999">
      <c r="B57" s="21"/>
      <c r="L57" s="21"/>
    </row>
    <row r="58" spans="2:12" ht="10.199999999999999">
      <c r="B58" s="21"/>
      <c r="L58" s="21"/>
    </row>
    <row r="59" spans="2:12" ht="10.199999999999999">
      <c r="B59" s="21"/>
      <c r="L59" s="21"/>
    </row>
    <row r="60" spans="2:12" ht="10.199999999999999">
      <c r="B60" s="21"/>
      <c r="L60" s="21"/>
    </row>
    <row r="61" spans="2:12" s="1" customFormat="1" ht="13.2">
      <c r="B61" s="33"/>
      <c r="D61" s="44" t="s">
        <v>56</v>
      </c>
      <c r="E61" s="35"/>
      <c r="F61" s="100" t="s">
        <v>57</v>
      </c>
      <c r="G61" s="44" t="s">
        <v>56</v>
      </c>
      <c r="H61" s="35"/>
      <c r="I61" s="35"/>
      <c r="J61" s="101" t="s">
        <v>57</v>
      </c>
      <c r="K61" s="35"/>
      <c r="L61" s="33"/>
    </row>
    <row r="62" spans="2:12" ht="10.199999999999999">
      <c r="B62" s="21"/>
      <c r="L62" s="21"/>
    </row>
    <row r="63" spans="2:12" ht="10.199999999999999">
      <c r="B63" s="21"/>
      <c r="L63" s="21"/>
    </row>
    <row r="64" spans="2:12" ht="10.199999999999999">
      <c r="B64" s="21"/>
      <c r="L64" s="21"/>
    </row>
    <row r="65" spans="2:12" s="1" customFormat="1" ht="13.2">
      <c r="B65" s="33"/>
      <c r="D65" s="42" t="s">
        <v>58</v>
      </c>
      <c r="E65" s="43"/>
      <c r="F65" s="43"/>
      <c r="G65" s="42" t="s">
        <v>59</v>
      </c>
      <c r="H65" s="43"/>
      <c r="I65" s="43"/>
      <c r="J65" s="43"/>
      <c r="K65" s="43"/>
      <c r="L65" s="33"/>
    </row>
    <row r="66" spans="2:12" ht="10.199999999999999">
      <c r="B66" s="21"/>
      <c r="L66" s="21"/>
    </row>
    <row r="67" spans="2:12" ht="10.199999999999999">
      <c r="B67" s="21"/>
      <c r="L67" s="21"/>
    </row>
    <row r="68" spans="2:12" ht="10.199999999999999">
      <c r="B68" s="21"/>
      <c r="L68" s="21"/>
    </row>
    <row r="69" spans="2:12" ht="10.199999999999999">
      <c r="B69" s="21"/>
      <c r="L69" s="21"/>
    </row>
    <row r="70" spans="2:12" ht="10.199999999999999">
      <c r="B70" s="21"/>
      <c r="L70" s="21"/>
    </row>
    <row r="71" spans="2:12" ht="10.199999999999999">
      <c r="B71" s="21"/>
      <c r="L71" s="21"/>
    </row>
    <row r="72" spans="2:12" ht="10.199999999999999">
      <c r="B72" s="21"/>
      <c r="L72" s="21"/>
    </row>
    <row r="73" spans="2:12" ht="10.199999999999999">
      <c r="B73" s="21"/>
      <c r="L73" s="21"/>
    </row>
    <row r="74" spans="2:12" ht="10.199999999999999">
      <c r="B74" s="21"/>
      <c r="L74" s="21"/>
    </row>
    <row r="75" spans="2:12" ht="10.199999999999999">
      <c r="B75" s="21"/>
      <c r="L75" s="21"/>
    </row>
    <row r="76" spans="2:12" s="1" customFormat="1" ht="13.2">
      <c r="B76" s="33"/>
      <c r="D76" s="44" t="s">
        <v>56</v>
      </c>
      <c r="E76" s="35"/>
      <c r="F76" s="100" t="s">
        <v>57</v>
      </c>
      <c r="G76" s="44" t="s">
        <v>56</v>
      </c>
      <c r="H76" s="35"/>
      <c r="I76" s="35"/>
      <c r="J76" s="101" t="s">
        <v>57</v>
      </c>
      <c r="K76" s="35"/>
      <c r="L76" s="33"/>
    </row>
    <row r="77" spans="2:12" s="1" customFormat="1" ht="14.4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47" s="1" customFormat="1" ht="6.9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47" s="1" customFormat="1" ht="24.9" customHeight="1">
      <c r="B82" s="33"/>
      <c r="C82" s="22" t="s">
        <v>151</v>
      </c>
      <c r="L82" s="33"/>
    </row>
    <row r="83" spans="2:47" s="1" customFormat="1" ht="6.9" customHeight="1">
      <c r="B83" s="33"/>
      <c r="L83" s="33"/>
    </row>
    <row r="84" spans="2:47" s="1" customFormat="1" ht="12" customHeight="1">
      <c r="B84" s="33"/>
      <c r="C84" s="28" t="s">
        <v>16</v>
      </c>
      <c r="L84" s="33"/>
    </row>
    <row r="85" spans="2:47" s="1" customFormat="1" ht="16.5" customHeight="1">
      <c r="B85" s="33"/>
      <c r="E85" s="241" t="str">
        <f>E7</f>
        <v>Liberecká náplavka - Revize 03</v>
      </c>
      <c r="F85" s="242"/>
      <c r="G85" s="242"/>
      <c r="H85" s="242"/>
      <c r="L85" s="33"/>
    </row>
    <row r="86" spans="2:47" s="1" customFormat="1" ht="12" customHeight="1">
      <c r="B86" s="33"/>
      <c r="C86" s="28" t="s">
        <v>145</v>
      </c>
      <c r="L86" s="33"/>
    </row>
    <row r="87" spans="2:47" s="1" customFormat="1" ht="16.5" customHeight="1">
      <c r="B87" s="33"/>
      <c r="E87" s="207" t="str">
        <f>E9</f>
        <v>SO 403 - NN přípojka pro zastávku DPMLJ</v>
      </c>
      <c r="F87" s="243"/>
      <c r="G87" s="243"/>
      <c r="H87" s="243"/>
      <c r="L87" s="33"/>
    </row>
    <row r="88" spans="2:47" s="1" customFormat="1" ht="6.9" customHeight="1">
      <c r="B88" s="33"/>
      <c r="L88" s="33"/>
    </row>
    <row r="89" spans="2:47" s="1" customFormat="1" ht="12" customHeight="1">
      <c r="B89" s="33"/>
      <c r="C89" s="28" t="s">
        <v>22</v>
      </c>
      <c r="F89" s="26" t="str">
        <f>F12</f>
        <v xml:space="preserve"> </v>
      </c>
      <c r="I89" s="28" t="s">
        <v>24</v>
      </c>
      <c r="J89" s="53" t="str">
        <f>IF(J12="","",J12)</f>
        <v>15. 10. 2025</v>
      </c>
      <c r="L89" s="33"/>
    </row>
    <row r="90" spans="2:47" s="1" customFormat="1" ht="6.9" customHeight="1">
      <c r="B90" s="33"/>
      <c r="L90" s="33"/>
    </row>
    <row r="91" spans="2:47" s="1" customFormat="1" ht="25.65" customHeight="1">
      <c r="B91" s="33"/>
      <c r="C91" s="28" t="s">
        <v>28</v>
      </c>
      <c r="F91" s="26" t="str">
        <f>E15</f>
        <v xml:space="preserve">Statutární město Liberec </v>
      </c>
      <c r="I91" s="28" t="s">
        <v>34</v>
      </c>
      <c r="J91" s="31" t="str">
        <f>E21</f>
        <v>re: architekti studio s.r.o.</v>
      </c>
      <c r="L91" s="33"/>
    </row>
    <row r="92" spans="2:47" s="1" customFormat="1" ht="25.65" customHeight="1">
      <c r="B92" s="33"/>
      <c r="C92" s="28" t="s">
        <v>32</v>
      </c>
      <c r="F92" s="26" t="str">
        <f>IF(E18="","",E18)</f>
        <v>Vyplň údaj</v>
      </c>
      <c r="I92" s="28" t="s">
        <v>37</v>
      </c>
      <c r="J92" s="31" t="str">
        <f>E24</f>
        <v>PROPOS Liberec s.r.o.</v>
      </c>
      <c r="L92" s="33"/>
    </row>
    <row r="93" spans="2:47" s="1" customFormat="1" ht="10.35" customHeight="1">
      <c r="B93" s="33"/>
      <c r="L93" s="33"/>
    </row>
    <row r="94" spans="2:47" s="1" customFormat="1" ht="29.25" customHeight="1">
      <c r="B94" s="33"/>
      <c r="C94" s="102" t="s">
        <v>152</v>
      </c>
      <c r="D94" s="94"/>
      <c r="E94" s="94"/>
      <c r="F94" s="94"/>
      <c r="G94" s="94"/>
      <c r="H94" s="94"/>
      <c r="I94" s="94"/>
      <c r="J94" s="103" t="s">
        <v>153</v>
      </c>
      <c r="K94" s="94"/>
      <c r="L94" s="33"/>
    </row>
    <row r="95" spans="2:47" s="1" customFormat="1" ht="10.35" customHeight="1">
      <c r="B95" s="33"/>
      <c r="L95" s="33"/>
    </row>
    <row r="96" spans="2:47" s="1" customFormat="1" ht="22.8" customHeight="1">
      <c r="B96" s="33"/>
      <c r="C96" s="104" t="s">
        <v>154</v>
      </c>
      <c r="J96" s="67">
        <f>J123</f>
        <v>0</v>
      </c>
      <c r="L96" s="33"/>
      <c r="AU96" s="18" t="s">
        <v>155</v>
      </c>
    </row>
    <row r="97" spans="2:12" s="8" customFormat="1" ht="24.9" customHeight="1">
      <c r="B97" s="105"/>
      <c r="D97" s="106" t="s">
        <v>1393</v>
      </c>
      <c r="E97" s="107"/>
      <c r="F97" s="107"/>
      <c r="G97" s="107"/>
      <c r="H97" s="107"/>
      <c r="I97" s="107"/>
      <c r="J97" s="108">
        <f>J124</f>
        <v>0</v>
      </c>
      <c r="L97" s="105"/>
    </row>
    <row r="98" spans="2:12" s="8" customFormat="1" ht="24.9" customHeight="1">
      <c r="B98" s="105"/>
      <c r="D98" s="106" t="s">
        <v>1394</v>
      </c>
      <c r="E98" s="107"/>
      <c r="F98" s="107"/>
      <c r="G98" s="107"/>
      <c r="H98" s="107"/>
      <c r="I98" s="107"/>
      <c r="J98" s="108">
        <f>J133</f>
        <v>0</v>
      </c>
      <c r="L98" s="105"/>
    </row>
    <row r="99" spans="2:12" s="8" customFormat="1" ht="24.9" customHeight="1">
      <c r="B99" s="105"/>
      <c r="D99" s="106" t="s">
        <v>1395</v>
      </c>
      <c r="E99" s="107"/>
      <c r="F99" s="107"/>
      <c r="G99" s="107"/>
      <c r="H99" s="107"/>
      <c r="I99" s="107"/>
      <c r="J99" s="108">
        <f>J147</f>
        <v>0</v>
      </c>
      <c r="L99" s="105"/>
    </row>
    <row r="100" spans="2:12" s="8" customFormat="1" ht="24.9" customHeight="1">
      <c r="B100" s="105"/>
      <c r="D100" s="106" t="s">
        <v>1396</v>
      </c>
      <c r="E100" s="107"/>
      <c r="F100" s="107"/>
      <c r="G100" s="107"/>
      <c r="H100" s="107"/>
      <c r="I100" s="107"/>
      <c r="J100" s="108">
        <f>J150</f>
        <v>0</v>
      </c>
      <c r="L100" s="105"/>
    </row>
    <row r="101" spans="2:12" s="8" customFormat="1" ht="24.9" customHeight="1">
      <c r="B101" s="105"/>
      <c r="D101" s="106" t="s">
        <v>1397</v>
      </c>
      <c r="E101" s="107"/>
      <c r="F101" s="107"/>
      <c r="G101" s="107"/>
      <c r="H101" s="107"/>
      <c r="I101" s="107"/>
      <c r="J101" s="108">
        <f>J153</f>
        <v>0</v>
      </c>
      <c r="L101" s="105"/>
    </row>
    <row r="102" spans="2:12" s="8" customFormat="1" ht="24.9" customHeight="1">
      <c r="B102" s="105"/>
      <c r="D102" s="106" t="s">
        <v>1398</v>
      </c>
      <c r="E102" s="107"/>
      <c r="F102" s="107"/>
      <c r="G102" s="107"/>
      <c r="H102" s="107"/>
      <c r="I102" s="107"/>
      <c r="J102" s="108">
        <f>J180</f>
        <v>0</v>
      </c>
      <c r="L102" s="105"/>
    </row>
    <row r="103" spans="2:12" s="8" customFormat="1" ht="24.9" customHeight="1">
      <c r="B103" s="105"/>
      <c r="D103" s="106" t="s">
        <v>1474</v>
      </c>
      <c r="E103" s="107"/>
      <c r="F103" s="107"/>
      <c r="G103" s="107"/>
      <c r="H103" s="107"/>
      <c r="I103" s="107"/>
      <c r="J103" s="108">
        <f>J183</f>
        <v>0</v>
      </c>
      <c r="L103" s="105"/>
    </row>
    <row r="104" spans="2:12" s="1" customFormat="1" ht="21.75" customHeight="1">
      <c r="B104" s="33"/>
      <c r="L104" s="33"/>
    </row>
    <row r="105" spans="2:12" s="1" customFormat="1" ht="6.9" customHeight="1"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33"/>
    </row>
    <row r="109" spans="2:12" s="1" customFormat="1" ht="6.9" customHeight="1"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33"/>
    </row>
    <row r="110" spans="2:12" s="1" customFormat="1" ht="24.9" customHeight="1">
      <c r="B110" s="33"/>
      <c r="C110" s="22" t="s">
        <v>172</v>
      </c>
      <c r="L110" s="33"/>
    </row>
    <row r="111" spans="2:12" s="1" customFormat="1" ht="6.9" customHeight="1">
      <c r="B111" s="33"/>
      <c r="L111" s="33"/>
    </row>
    <row r="112" spans="2:12" s="1" customFormat="1" ht="12" customHeight="1">
      <c r="B112" s="33"/>
      <c r="C112" s="28" t="s">
        <v>16</v>
      </c>
      <c r="L112" s="33"/>
    </row>
    <row r="113" spans="2:65" s="1" customFormat="1" ht="16.5" customHeight="1">
      <c r="B113" s="33"/>
      <c r="E113" s="241" t="str">
        <f>E7</f>
        <v>Liberecká náplavka - Revize 03</v>
      </c>
      <c r="F113" s="242"/>
      <c r="G113" s="242"/>
      <c r="H113" s="242"/>
      <c r="L113" s="33"/>
    </row>
    <row r="114" spans="2:65" s="1" customFormat="1" ht="12" customHeight="1">
      <c r="B114" s="33"/>
      <c r="C114" s="28" t="s">
        <v>145</v>
      </c>
      <c r="L114" s="33"/>
    </row>
    <row r="115" spans="2:65" s="1" customFormat="1" ht="16.5" customHeight="1">
      <c r="B115" s="33"/>
      <c r="E115" s="207" t="str">
        <f>E9</f>
        <v>SO 403 - NN přípojka pro zastávku DPMLJ</v>
      </c>
      <c r="F115" s="243"/>
      <c r="G115" s="243"/>
      <c r="H115" s="243"/>
      <c r="L115" s="33"/>
    </row>
    <row r="116" spans="2:65" s="1" customFormat="1" ht="6.9" customHeight="1">
      <c r="B116" s="33"/>
      <c r="L116" s="33"/>
    </row>
    <row r="117" spans="2:65" s="1" customFormat="1" ht="12" customHeight="1">
      <c r="B117" s="33"/>
      <c r="C117" s="28" t="s">
        <v>22</v>
      </c>
      <c r="F117" s="26" t="str">
        <f>F12</f>
        <v xml:space="preserve"> </v>
      </c>
      <c r="I117" s="28" t="s">
        <v>24</v>
      </c>
      <c r="J117" s="53" t="str">
        <f>IF(J12="","",J12)</f>
        <v>15. 10. 2025</v>
      </c>
      <c r="L117" s="33"/>
    </row>
    <row r="118" spans="2:65" s="1" customFormat="1" ht="6.9" customHeight="1">
      <c r="B118" s="33"/>
      <c r="L118" s="33"/>
    </row>
    <row r="119" spans="2:65" s="1" customFormat="1" ht="25.65" customHeight="1">
      <c r="B119" s="33"/>
      <c r="C119" s="28" t="s">
        <v>28</v>
      </c>
      <c r="F119" s="26" t="str">
        <f>E15</f>
        <v xml:space="preserve">Statutární město Liberec </v>
      </c>
      <c r="I119" s="28" t="s">
        <v>34</v>
      </c>
      <c r="J119" s="31" t="str">
        <f>E21</f>
        <v>re: architekti studio s.r.o.</v>
      </c>
      <c r="L119" s="33"/>
    </row>
    <row r="120" spans="2:65" s="1" customFormat="1" ht="25.65" customHeight="1">
      <c r="B120" s="33"/>
      <c r="C120" s="28" t="s">
        <v>32</v>
      </c>
      <c r="F120" s="26" t="str">
        <f>IF(E18="","",E18)</f>
        <v>Vyplň údaj</v>
      </c>
      <c r="I120" s="28" t="s">
        <v>37</v>
      </c>
      <c r="J120" s="31" t="str">
        <f>E24</f>
        <v>PROPOS Liberec s.r.o.</v>
      </c>
      <c r="L120" s="33"/>
    </row>
    <row r="121" spans="2:65" s="1" customFormat="1" ht="10.35" customHeight="1">
      <c r="B121" s="33"/>
      <c r="L121" s="33"/>
    </row>
    <row r="122" spans="2:65" s="10" customFormat="1" ht="29.25" customHeight="1">
      <c r="B122" s="113"/>
      <c r="C122" s="114" t="s">
        <v>173</v>
      </c>
      <c r="D122" s="115" t="s">
        <v>66</v>
      </c>
      <c r="E122" s="115" t="s">
        <v>62</v>
      </c>
      <c r="F122" s="115" t="s">
        <v>63</v>
      </c>
      <c r="G122" s="115" t="s">
        <v>174</v>
      </c>
      <c r="H122" s="115" t="s">
        <v>175</v>
      </c>
      <c r="I122" s="115" t="s">
        <v>176</v>
      </c>
      <c r="J122" s="115" t="s">
        <v>153</v>
      </c>
      <c r="K122" s="116" t="s">
        <v>177</v>
      </c>
      <c r="L122" s="113"/>
      <c r="M122" s="60" t="s">
        <v>1</v>
      </c>
      <c r="N122" s="61" t="s">
        <v>45</v>
      </c>
      <c r="O122" s="61" t="s">
        <v>178</v>
      </c>
      <c r="P122" s="61" t="s">
        <v>179</v>
      </c>
      <c r="Q122" s="61" t="s">
        <v>180</v>
      </c>
      <c r="R122" s="61" t="s">
        <v>181</v>
      </c>
      <c r="S122" s="61" t="s">
        <v>182</v>
      </c>
      <c r="T122" s="62" t="s">
        <v>183</v>
      </c>
    </row>
    <row r="123" spans="2:65" s="1" customFormat="1" ht="22.8" customHeight="1">
      <c r="B123" s="33"/>
      <c r="C123" s="65" t="s">
        <v>184</v>
      </c>
      <c r="J123" s="117">
        <f>BK123</f>
        <v>0</v>
      </c>
      <c r="L123" s="33"/>
      <c r="M123" s="63"/>
      <c r="N123" s="54"/>
      <c r="O123" s="54"/>
      <c r="P123" s="118">
        <f>P124+P133+P147+P150+P153+P180+P183</f>
        <v>0</v>
      </c>
      <c r="Q123" s="54"/>
      <c r="R123" s="118">
        <f>R124+R133+R147+R150+R153+R180+R183</f>
        <v>0</v>
      </c>
      <c r="S123" s="54"/>
      <c r="T123" s="119">
        <f>T124+T133+T147+T150+T153+T180+T183</f>
        <v>0</v>
      </c>
      <c r="AT123" s="18" t="s">
        <v>80</v>
      </c>
      <c r="AU123" s="18" t="s">
        <v>155</v>
      </c>
      <c r="BK123" s="120">
        <f>BK124+BK133+BK147+BK150+BK153+BK180+BK183</f>
        <v>0</v>
      </c>
    </row>
    <row r="124" spans="2:65" s="11" customFormat="1" ht="25.95" customHeight="1">
      <c r="B124" s="121"/>
      <c r="D124" s="122" t="s">
        <v>80</v>
      </c>
      <c r="E124" s="123" t="s">
        <v>1399</v>
      </c>
      <c r="F124" s="123" t="s">
        <v>1158</v>
      </c>
      <c r="I124" s="124"/>
      <c r="J124" s="125">
        <f>BK124</f>
        <v>0</v>
      </c>
      <c r="L124" s="121"/>
      <c r="M124" s="126"/>
      <c r="P124" s="127">
        <f>SUM(P125:P132)</f>
        <v>0</v>
      </c>
      <c r="R124" s="127">
        <f>SUM(R125:R132)</f>
        <v>0</v>
      </c>
      <c r="T124" s="128">
        <f>SUM(T125:T132)</f>
        <v>0</v>
      </c>
      <c r="AR124" s="122" t="s">
        <v>21</v>
      </c>
      <c r="AT124" s="129" t="s">
        <v>80</v>
      </c>
      <c r="AU124" s="129" t="s">
        <v>81</v>
      </c>
      <c r="AY124" s="122" t="s">
        <v>187</v>
      </c>
      <c r="BK124" s="130">
        <f>SUM(BK125:BK132)</f>
        <v>0</v>
      </c>
    </row>
    <row r="125" spans="2:65" s="1" customFormat="1" ht="16.5" customHeight="1">
      <c r="B125" s="33"/>
      <c r="C125" s="133" t="s">
        <v>21</v>
      </c>
      <c r="D125" s="133" t="s">
        <v>189</v>
      </c>
      <c r="E125" s="134" t="s">
        <v>1400</v>
      </c>
      <c r="F125" s="135" t="s">
        <v>1401</v>
      </c>
      <c r="G125" s="136" t="s">
        <v>1161</v>
      </c>
      <c r="H125" s="137">
        <v>20.727</v>
      </c>
      <c r="I125" s="138"/>
      <c r="J125" s="139">
        <f>ROUND(I125*H125,2)</f>
        <v>0</v>
      </c>
      <c r="K125" s="135" t="s">
        <v>1</v>
      </c>
      <c r="L125" s="33"/>
      <c r="M125" s="140" t="s">
        <v>1</v>
      </c>
      <c r="N125" s="141" t="s">
        <v>46</v>
      </c>
      <c r="P125" s="142">
        <f>O125*H125</f>
        <v>0</v>
      </c>
      <c r="Q125" s="142">
        <v>0</v>
      </c>
      <c r="R125" s="142">
        <f>Q125*H125</f>
        <v>0</v>
      </c>
      <c r="S125" s="142">
        <v>0</v>
      </c>
      <c r="T125" s="143">
        <f>S125*H125</f>
        <v>0</v>
      </c>
      <c r="AR125" s="144" t="s">
        <v>194</v>
      </c>
      <c r="AT125" s="144" t="s">
        <v>189</v>
      </c>
      <c r="AU125" s="144" t="s">
        <v>21</v>
      </c>
      <c r="AY125" s="18" t="s">
        <v>187</v>
      </c>
      <c r="BE125" s="145">
        <f>IF(N125="základní",J125,0)</f>
        <v>0</v>
      </c>
      <c r="BF125" s="145">
        <f>IF(N125="snížená",J125,0)</f>
        <v>0</v>
      </c>
      <c r="BG125" s="145">
        <f>IF(N125="zákl. přenesená",J125,0)</f>
        <v>0</v>
      </c>
      <c r="BH125" s="145">
        <f>IF(N125="sníž. přenesená",J125,0)</f>
        <v>0</v>
      </c>
      <c r="BI125" s="145">
        <f>IF(N125="nulová",J125,0)</f>
        <v>0</v>
      </c>
      <c r="BJ125" s="18" t="s">
        <v>21</v>
      </c>
      <c r="BK125" s="145">
        <f>ROUND(I125*H125,2)</f>
        <v>0</v>
      </c>
      <c r="BL125" s="18" t="s">
        <v>194</v>
      </c>
      <c r="BM125" s="144" t="s">
        <v>91</v>
      </c>
    </row>
    <row r="126" spans="2:65" s="1" customFormat="1" ht="19.2">
      <c r="B126" s="33"/>
      <c r="D126" s="147" t="s">
        <v>219</v>
      </c>
      <c r="F126" s="167" t="s">
        <v>1402</v>
      </c>
      <c r="I126" s="168"/>
      <c r="L126" s="33"/>
      <c r="M126" s="169"/>
      <c r="T126" s="57"/>
      <c r="AT126" s="18" t="s">
        <v>219</v>
      </c>
      <c r="AU126" s="18" t="s">
        <v>21</v>
      </c>
    </row>
    <row r="127" spans="2:65" s="1" customFormat="1" ht="16.5" customHeight="1">
      <c r="B127" s="33"/>
      <c r="C127" s="133" t="s">
        <v>91</v>
      </c>
      <c r="D127" s="133" t="s">
        <v>189</v>
      </c>
      <c r="E127" s="134" t="s">
        <v>1475</v>
      </c>
      <c r="F127" s="135" t="s">
        <v>1401</v>
      </c>
      <c r="G127" s="136" t="s">
        <v>1191</v>
      </c>
      <c r="H127" s="137">
        <v>0.108</v>
      </c>
      <c r="I127" s="138"/>
      <c r="J127" s="139">
        <f>ROUND(I127*H127,2)</f>
        <v>0</v>
      </c>
      <c r="K127" s="135" t="s">
        <v>1</v>
      </c>
      <c r="L127" s="33"/>
      <c r="M127" s="140" t="s">
        <v>1</v>
      </c>
      <c r="N127" s="141" t="s">
        <v>46</v>
      </c>
      <c r="P127" s="142">
        <f>O127*H127</f>
        <v>0</v>
      </c>
      <c r="Q127" s="142">
        <v>0</v>
      </c>
      <c r="R127" s="142">
        <f>Q127*H127</f>
        <v>0</v>
      </c>
      <c r="S127" s="142">
        <v>0</v>
      </c>
      <c r="T127" s="143">
        <f>S127*H127</f>
        <v>0</v>
      </c>
      <c r="AR127" s="144" t="s">
        <v>194</v>
      </c>
      <c r="AT127" s="144" t="s">
        <v>189</v>
      </c>
      <c r="AU127" s="144" t="s">
        <v>21</v>
      </c>
      <c r="AY127" s="18" t="s">
        <v>187</v>
      </c>
      <c r="BE127" s="145">
        <f>IF(N127="základní",J127,0)</f>
        <v>0</v>
      </c>
      <c r="BF127" s="145">
        <f>IF(N127="snížená",J127,0)</f>
        <v>0</v>
      </c>
      <c r="BG127" s="145">
        <f>IF(N127="zákl. přenesená",J127,0)</f>
        <v>0</v>
      </c>
      <c r="BH127" s="145">
        <f>IF(N127="sníž. přenesená",J127,0)</f>
        <v>0</v>
      </c>
      <c r="BI127" s="145">
        <f>IF(N127="nulová",J127,0)</f>
        <v>0</v>
      </c>
      <c r="BJ127" s="18" t="s">
        <v>21</v>
      </c>
      <c r="BK127" s="145">
        <f>ROUND(I127*H127,2)</f>
        <v>0</v>
      </c>
      <c r="BL127" s="18" t="s">
        <v>194</v>
      </c>
      <c r="BM127" s="144" t="s">
        <v>194</v>
      </c>
    </row>
    <row r="128" spans="2:65" s="1" customFormat="1" ht="19.2">
      <c r="B128" s="33"/>
      <c r="D128" s="147" t="s">
        <v>219</v>
      </c>
      <c r="F128" s="167" t="s">
        <v>1476</v>
      </c>
      <c r="I128" s="168"/>
      <c r="L128" s="33"/>
      <c r="M128" s="169"/>
      <c r="T128" s="57"/>
      <c r="AT128" s="18" t="s">
        <v>219</v>
      </c>
      <c r="AU128" s="18" t="s">
        <v>21</v>
      </c>
    </row>
    <row r="129" spans="2:65" s="1" customFormat="1" ht="16.5" customHeight="1">
      <c r="B129" s="33"/>
      <c r="C129" s="133" t="s">
        <v>205</v>
      </c>
      <c r="D129" s="133" t="s">
        <v>189</v>
      </c>
      <c r="E129" s="134" t="s">
        <v>1403</v>
      </c>
      <c r="F129" s="135" t="s">
        <v>1404</v>
      </c>
      <c r="G129" s="136" t="s">
        <v>1405</v>
      </c>
      <c r="H129" s="137">
        <v>1</v>
      </c>
      <c r="I129" s="138"/>
      <c r="J129" s="139">
        <f>ROUND(I129*H129,2)</f>
        <v>0</v>
      </c>
      <c r="K129" s="135" t="s">
        <v>1</v>
      </c>
      <c r="L129" s="33"/>
      <c r="M129" s="140" t="s">
        <v>1</v>
      </c>
      <c r="N129" s="141" t="s">
        <v>46</v>
      </c>
      <c r="P129" s="142">
        <f>O129*H129</f>
        <v>0</v>
      </c>
      <c r="Q129" s="142">
        <v>0</v>
      </c>
      <c r="R129" s="142">
        <f>Q129*H129</f>
        <v>0</v>
      </c>
      <c r="S129" s="142">
        <v>0</v>
      </c>
      <c r="T129" s="143">
        <f>S129*H129</f>
        <v>0</v>
      </c>
      <c r="AR129" s="144" t="s">
        <v>194</v>
      </c>
      <c r="AT129" s="144" t="s">
        <v>189</v>
      </c>
      <c r="AU129" s="144" t="s">
        <v>21</v>
      </c>
      <c r="AY129" s="18" t="s">
        <v>187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8" t="s">
        <v>21</v>
      </c>
      <c r="BK129" s="145">
        <f>ROUND(I129*H129,2)</f>
        <v>0</v>
      </c>
      <c r="BL129" s="18" t="s">
        <v>194</v>
      </c>
      <c r="BM129" s="144" t="s">
        <v>223</v>
      </c>
    </row>
    <row r="130" spans="2:65" s="1" customFormat="1" ht="16.5" customHeight="1">
      <c r="B130" s="33"/>
      <c r="C130" s="133" t="s">
        <v>194</v>
      </c>
      <c r="D130" s="133" t="s">
        <v>189</v>
      </c>
      <c r="E130" s="134" t="s">
        <v>1406</v>
      </c>
      <c r="F130" s="135" t="s">
        <v>1407</v>
      </c>
      <c r="G130" s="136" t="s">
        <v>1408</v>
      </c>
      <c r="H130" s="137">
        <v>1</v>
      </c>
      <c r="I130" s="138"/>
      <c r="J130" s="139">
        <f>ROUND(I130*H130,2)</f>
        <v>0</v>
      </c>
      <c r="K130" s="135" t="s">
        <v>1</v>
      </c>
      <c r="L130" s="33"/>
      <c r="M130" s="140" t="s">
        <v>1</v>
      </c>
      <c r="N130" s="141" t="s">
        <v>46</v>
      </c>
      <c r="P130" s="142">
        <f>O130*H130</f>
        <v>0</v>
      </c>
      <c r="Q130" s="142">
        <v>0</v>
      </c>
      <c r="R130" s="142">
        <f>Q130*H130</f>
        <v>0</v>
      </c>
      <c r="S130" s="142">
        <v>0</v>
      </c>
      <c r="T130" s="143">
        <f>S130*H130</f>
        <v>0</v>
      </c>
      <c r="AR130" s="144" t="s">
        <v>194</v>
      </c>
      <c r="AT130" s="144" t="s">
        <v>189</v>
      </c>
      <c r="AU130" s="144" t="s">
        <v>21</v>
      </c>
      <c r="AY130" s="18" t="s">
        <v>187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8" t="s">
        <v>21</v>
      </c>
      <c r="BK130" s="145">
        <f>ROUND(I130*H130,2)</f>
        <v>0</v>
      </c>
      <c r="BL130" s="18" t="s">
        <v>194</v>
      </c>
      <c r="BM130" s="144" t="s">
        <v>234</v>
      </c>
    </row>
    <row r="131" spans="2:65" s="1" customFormat="1" ht="16.5" customHeight="1">
      <c r="B131" s="33"/>
      <c r="C131" s="133" t="s">
        <v>215</v>
      </c>
      <c r="D131" s="133" t="s">
        <v>189</v>
      </c>
      <c r="E131" s="134" t="s">
        <v>1409</v>
      </c>
      <c r="F131" s="135" t="s">
        <v>1410</v>
      </c>
      <c r="G131" s="136" t="s">
        <v>1405</v>
      </c>
      <c r="H131" s="137">
        <v>1</v>
      </c>
      <c r="I131" s="138"/>
      <c r="J131" s="139">
        <f>ROUND(I131*H131,2)</f>
        <v>0</v>
      </c>
      <c r="K131" s="135" t="s">
        <v>1</v>
      </c>
      <c r="L131" s="33"/>
      <c r="M131" s="140" t="s">
        <v>1</v>
      </c>
      <c r="N131" s="141" t="s">
        <v>46</v>
      </c>
      <c r="P131" s="142">
        <f>O131*H131</f>
        <v>0</v>
      </c>
      <c r="Q131" s="142">
        <v>0</v>
      </c>
      <c r="R131" s="142">
        <f>Q131*H131</f>
        <v>0</v>
      </c>
      <c r="S131" s="142">
        <v>0</v>
      </c>
      <c r="T131" s="143">
        <f>S131*H131</f>
        <v>0</v>
      </c>
      <c r="AR131" s="144" t="s">
        <v>194</v>
      </c>
      <c r="AT131" s="144" t="s">
        <v>189</v>
      </c>
      <c r="AU131" s="144" t="s">
        <v>21</v>
      </c>
      <c r="AY131" s="18" t="s">
        <v>187</v>
      </c>
      <c r="BE131" s="145">
        <f>IF(N131="základní",J131,0)</f>
        <v>0</v>
      </c>
      <c r="BF131" s="145">
        <f>IF(N131="snížená",J131,0)</f>
        <v>0</v>
      </c>
      <c r="BG131" s="145">
        <f>IF(N131="zákl. přenesená",J131,0)</f>
        <v>0</v>
      </c>
      <c r="BH131" s="145">
        <f>IF(N131="sníž. přenesená",J131,0)</f>
        <v>0</v>
      </c>
      <c r="BI131" s="145">
        <f>IF(N131="nulová",J131,0)</f>
        <v>0</v>
      </c>
      <c r="BJ131" s="18" t="s">
        <v>21</v>
      </c>
      <c r="BK131" s="145">
        <f>ROUND(I131*H131,2)</f>
        <v>0</v>
      </c>
      <c r="BL131" s="18" t="s">
        <v>194</v>
      </c>
      <c r="BM131" s="144" t="s">
        <v>26</v>
      </c>
    </row>
    <row r="132" spans="2:65" s="1" customFormat="1" ht="16.5" customHeight="1">
      <c r="B132" s="33"/>
      <c r="C132" s="133" t="s">
        <v>223</v>
      </c>
      <c r="D132" s="133" t="s">
        <v>189</v>
      </c>
      <c r="E132" s="134" t="s">
        <v>1411</v>
      </c>
      <c r="F132" s="135" t="s">
        <v>1412</v>
      </c>
      <c r="G132" s="136" t="s">
        <v>1165</v>
      </c>
      <c r="H132" s="137">
        <v>1</v>
      </c>
      <c r="I132" s="138"/>
      <c r="J132" s="139">
        <f>ROUND(I132*H132,2)</f>
        <v>0</v>
      </c>
      <c r="K132" s="135" t="s">
        <v>1</v>
      </c>
      <c r="L132" s="33"/>
      <c r="M132" s="140" t="s">
        <v>1</v>
      </c>
      <c r="N132" s="141" t="s">
        <v>46</v>
      </c>
      <c r="P132" s="142">
        <f>O132*H132</f>
        <v>0</v>
      </c>
      <c r="Q132" s="142">
        <v>0</v>
      </c>
      <c r="R132" s="142">
        <f>Q132*H132</f>
        <v>0</v>
      </c>
      <c r="S132" s="142">
        <v>0</v>
      </c>
      <c r="T132" s="143">
        <f>S132*H132</f>
        <v>0</v>
      </c>
      <c r="AR132" s="144" t="s">
        <v>194</v>
      </c>
      <c r="AT132" s="144" t="s">
        <v>189</v>
      </c>
      <c r="AU132" s="144" t="s">
        <v>21</v>
      </c>
      <c r="AY132" s="18" t="s">
        <v>187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8" t="s">
        <v>21</v>
      </c>
      <c r="BK132" s="145">
        <f>ROUND(I132*H132,2)</f>
        <v>0</v>
      </c>
      <c r="BL132" s="18" t="s">
        <v>194</v>
      </c>
      <c r="BM132" s="144" t="s">
        <v>8</v>
      </c>
    </row>
    <row r="133" spans="2:65" s="11" customFormat="1" ht="25.95" customHeight="1">
      <c r="B133" s="121"/>
      <c r="D133" s="122" t="s">
        <v>80</v>
      </c>
      <c r="E133" s="123" t="s">
        <v>1413</v>
      </c>
      <c r="F133" s="123" t="s">
        <v>188</v>
      </c>
      <c r="I133" s="124"/>
      <c r="J133" s="125">
        <f>BK133</f>
        <v>0</v>
      </c>
      <c r="L133" s="121"/>
      <c r="M133" s="126"/>
      <c r="P133" s="127">
        <f>SUM(P134:P146)</f>
        <v>0</v>
      </c>
      <c r="R133" s="127">
        <f>SUM(R134:R146)</f>
        <v>0</v>
      </c>
      <c r="T133" s="128">
        <f>SUM(T134:T146)</f>
        <v>0</v>
      </c>
      <c r="AR133" s="122" t="s">
        <v>21</v>
      </c>
      <c r="AT133" s="129" t="s">
        <v>80</v>
      </c>
      <c r="AU133" s="129" t="s">
        <v>81</v>
      </c>
      <c r="AY133" s="122" t="s">
        <v>187</v>
      </c>
      <c r="BK133" s="130">
        <f>SUM(BK134:BK146)</f>
        <v>0</v>
      </c>
    </row>
    <row r="134" spans="2:65" s="1" customFormat="1" ht="16.5" customHeight="1">
      <c r="B134" s="33"/>
      <c r="C134" s="133" t="s">
        <v>227</v>
      </c>
      <c r="D134" s="133" t="s">
        <v>189</v>
      </c>
      <c r="E134" s="134" t="s">
        <v>1414</v>
      </c>
      <c r="F134" s="135" t="s">
        <v>1415</v>
      </c>
      <c r="G134" s="136" t="s">
        <v>1161</v>
      </c>
      <c r="H134" s="137">
        <v>0.31900000000000001</v>
      </c>
      <c r="I134" s="138"/>
      <c r="J134" s="139">
        <f>ROUND(I134*H134,2)</f>
        <v>0</v>
      </c>
      <c r="K134" s="135" t="s">
        <v>1</v>
      </c>
      <c r="L134" s="33"/>
      <c r="M134" s="140" t="s">
        <v>1</v>
      </c>
      <c r="N134" s="141" t="s">
        <v>46</v>
      </c>
      <c r="P134" s="142">
        <f>O134*H134</f>
        <v>0</v>
      </c>
      <c r="Q134" s="142">
        <v>0</v>
      </c>
      <c r="R134" s="142">
        <f>Q134*H134</f>
        <v>0</v>
      </c>
      <c r="S134" s="142">
        <v>0</v>
      </c>
      <c r="T134" s="143">
        <f>S134*H134</f>
        <v>0</v>
      </c>
      <c r="AR134" s="144" t="s">
        <v>194</v>
      </c>
      <c r="AT134" s="144" t="s">
        <v>189</v>
      </c>
      <c r="AU134" s="144" t="s">
        <v>21</v>
      </c>
      <c r="AY134" s="18" t="s">
        <v>187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8" t="s">
        <v>21</v>
      </c>
      <c r="BK134" s="145">
        <f>ROUND(I134*H134,2)</f>
        <v>0</v>
      </c>
      <c r="BL134" s="18" t="s">
        <v>194</v>
      </c>
      <c r="BM134" s="144" t="s">
        <v>267</v>
      </c>
    </row>
    <row r="135" spans="2:65" s="1" customFormat="1" ht="19.2">
      <c r="B135" s="33"/>
      <c r="D135" s="147" t="s">
        <v>219</v>
      </c>
      <c r="F135" s="167" t="s">
        <v>1477</v>
      </c>
      <c r="I135" s="168"/>
      <c r="L135" s="33"/>
      <c r="M135" s="169"/>
      <c r="T135" s="57"/>
      <c r="AT135" s="18" t="s">
        <v>219</v>
      </c>
      <c r="AU135" s="18" t="s">
        <v>21</v>
      </c>
    </row>
    <row r="136" spans="2:65" s="1" customFormat="1" ht="16.5" customHeight="1">
      <c r="B136" s="33"/>
      <c r="C136" s="133" t="s">
        <v>234</v>
      </c>
      <c r="D136" s="133" t="s">
        <v>189</v>
      </c>
      <c r="E136" s="134" t="s">
        <v>1417</v>
      </c>
      <c r="F136" s="135" t="s">
        <v>1418</v>
      </c>
      <c r="G136" s="136" t="s">
        <v>1161</v>
      </c>
      <c r="H136" s="137">
        <v>0.127</v>
      </c>
      <c r="I136" s="138"/>
      <c r="J136" s="139">
        <f>ROUND(I136*H136,2)</f>
        <v>0</v>
      </c>
      <c r="K136" s="135" t="s">
        <v>1</v>
      </c>
      <c r="L136" s="33"/>
      <c r="M136" s="140" t="s">
        <v>1</v>
      </c>
      <c r="N136" s="141" t="s">
        <v>46</v>
      </c>
      <c r="P136" s="142">
        <f>O136*H136</f>
        <v>0</v>
      </c>
      <c r="Q136" s="142">
        <v>0</v>
      </c>
      <c r="R136" s="142">
        <f>Q136*H136</f>
        <v>0</v>
      </c>
      <c r="S136" s="142">
        <v>0</v>
      </c>
      <c r="T136" s="143">
        <f>S136*H136</f>
        <v>0</v>
      </c>
      <c r="AR136" s="144" t="s">
        <v>194</v>
      </c>
      <c r="AT136" s="144" t="s">
        <v>189</v>
      </c>
      <c r="AU136" s="144" t="s">
        <v>21</v>
      </c>
      <c r="AY136" s="18" t="s">
        <v>187</v>
      </c>
      <c r="BE136" s="145">
        <f>IF(N136="základní",J136,0)</f>
        <v>0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8" t="s">
        <v>21</v>
      </c>
      <c r="BK136" s="145">
        <f>ROUND(I136*H136,2)</f>
        <v>0</v>
      </c>
      <c r="BL136" s="18" t="s">
        <v>194</v>
      </c>
      <c r="BM136" s="144" t="s">
        <v>278</v>
      </c>
    </row>
    <row r="137" spans="2:65" s="1" customFormat="1" ht="19.2">
      <c r="B137" s="33"/>
      <c r="D137" s="147" t="s">
        <v>219</v>
      </c>
      <c r="F137" s="167" t="s">
        <v>1419</v>
      </c>
      <c r="I137" s="168"/>
      <c r="L137" s="33"/>
      <c r="M137" s="169"/>
      <c r="T137" s="57"/>
      <c r="AT137" s="18" t="s">
        <v>219</v>
      </c>
      <c r="AU137" s="18" t="s">
        <v>21</v>
      </c>
    </row>
    <row r="138" spans="2:65" s="1" customFormat="1" ht="16.5" customHeight="1">
      <c r="B138" s="33"/>
      <c r="C138" s="133" t="s">
        <v>239</v>
      </c>
      <c r="D138" s="133" t="s">
        <v>189</v>
      </c>
      <c r="E138" s="134" t="s">
        <v>1420</v>
      </c>
      <c r="F138" s="135" t="s">
        <v>1478</v>
      </c>
      <c r="G138" s="136" t="s">
        <v>1161</v>
      </c>
      <c r="H138" s="137">
        <v>59.35</v>
      </c>
      <c r="I138" s="138"/>
      <c r="J138" s="139">
        <f>ROUND(I138*H138,2)</f>
        <v>0</v>
      </c>
      <c r="K138" s="135" t="s">
        <v>1</v>
      </c>
      <c r="L138" s="33"/>
      <c r="M138" s="140" t="s">
        <v>1</v>
      </c>
      <c r="N138" s="141" t="s">
        <v>46</v>
      </c>
      <c r="P138" s="142">
        <f>O138*H138</f>
        <v>0</v>
      </c>
      <c r="Q138" s="142">
        <v>0</v>
      </c>
      <c r="R138" s="142">
        <f>Q138*H138</f>
        <v>0</v>
      </c>
      <c r="S138" s="142">
        <v>0</v>
      </c>
      <c r="T138" s="143">
        <f>S138*H138</f>
        <v>0</v>
      </c>
      <c r="AR138" s="144" t="s">
        <v>194</v>
      </c>
      <c r="AT138" s="144" t="s">
        <v>189</v>
      </c>
      <c r="AU138" s="144" t="s">
        <v>21</v>
      </c>
      <c r="AY138" s="18" t="s">
        <v>187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8" t="s">
        <v>21</v>
      </c>
      <c r="BK138" s="145">
        <f>ROUND(I138*H138,2)</f>
        <v>0</v>
      </c>
      <c r="BL138" s="18" t="s">
        <v>194</v>
      </c>
      <c r="BM138" s="144" t="s">
        <v>289</v>
      </c>
    </row>
    <row r="139" spans="2:65" s="1" customFormat="1" ht="28.8">
      <c r="B139" s="33"/>
      <c r="D139" s="147" t="s">
        <v>219</v>
      </c>
      <c r="F139" s="167" t="s">
        <v>1479</v>
      </c>
      <c r="I139" s="168"/>
      <c r="L139" s="33"/>
      <c r="M139" s="169"/>
      <c r="T139" s="57"/>
      <c r="AT139" s="18" t="s">
        <v>219</v>
      </c>
      <c r="AU139" s="18" t="s">
        <v>21</v>
      </c>
    </row>
    <row r="140" spans="2:65" s="1" customFormat="1" ht="16.5" customHeight="1">
      <c r="B140" s="33"/>
      <c r="C140" s="133" t="s">
        <v>26</v>
      </c>
      <c r="D140" s="133" t="s">
        <v>189</v>
      </c>
      <c r="E140" s="134" t="s">
        <v>1480</v>
      </c>
      <c r="F140" s="135" t="s">
        <v>1481</v>
      </c>
      <c r="G140" s="136" t="s">
        <v>1161</v>
      </c>
      <c r="H140" s="137">
        <v>4.5</v>
      </c>
      <c r="I140" s="138"/>
      <c r="J140" s="139">
        <f>ROUND(I140*H140,2)</f>
        <v>0</v>
      </c>
      <c r="K140" s="135" t="s">
        <v>1</v>
      </c>
      <c r="L140" s="33"/>
      <c r="M140" s="140" t="s">
        <v>1</v>
      </c>
      <c r="N140" s="141" t="s">
        <v>46</v>
      </c>
      <c r="P140" s="142">
        <f>O140*H140</f>
        <v>0</v>
      </c>
      <c r="Q140" s="142">
        <v>0</v>
      </c>
      <c r="R140" s="142">
        <f>Q140*H140</f>
        <v>0</v>
      </c>
      <c r="S140" s="142">
        <v>0</v>
      </c>
      <c r="T140" s="143">
        <f>S140*H140</f>
        <v>0</v>
      </c>
      <c r="AR140" s="144" t="s">
        <v>194</v>
      </c>
      <c r="AT140" s="144" t="s">
        <v>189</v>
      </c>
      <c r="AU140" s="144" t="s">
        <v>21</v>
      </c>
      <c r="AY140" s="18" t="s">
        <v>187</v>
      </c>
      <c r="BE140" s="145">
        <f>IF(N140="základní",J140,0)</f>
        <v>0</v>
      </c>
      <c r="BF140" s="145">
        <f>IF(N140="snížená",J140,0)</f>
        <v>0</v>
      </c>
      <c r="BG140" s="145">
        <f>IF(N140="zákl. přenesená",J140,0)</f>
        <v>0</v>
      </c>
      <c r="BH140" s="145">
        <f>IF(N140="sníž. přenesená",J140,0)</f>
        <v>0</v>
      </c>
      <c r="BI140" s="145">
        <f>IF(N140="nulová",J140,0)</f>
        <v>0</v>
      </c>
      <c r="BJ140" s="18" t="s">
        <v>21</v>
      </c>
      <c r="BK140" s="145">
        <f>ROUND(I140*H140,2)</f>
        <v>0</v>
      </c>
      <c r="BL140" s="18" t="s">
        <v>194</v>
      </c>
      <c r="BM140" s="144" t="s">
        <v>299</v>
      </c>
    </row>
    <row r="141" spans="2:65" s="1" customFormat="1" ht="19.2">
      <c r="B141" s="33"/>
      <c r="D141" s="147" t="s">
        <v>219</v>
      </c>
      <c r="F141" s="167" t="s">
        <v>1482</v>
      </c>
      <c r="I141" s="168"/>
      <c r="L141" s="33"/>
      <c r="M141" s="169"/>
      <c r="T141" s="57"/>
      <c r="AT141" s="18" t="s">
        <v>219</v>
      </c>
      <c r="AU141" s="18" t="s">
        <v>21</v>
      </c>
    </row>
    <row r="142" spans="2:65" s="1" customFormat="1" ht="21.75" customHeight="1">
      <c r="B142" s="33"/>
      <c r="C142" s="133" t="s">
        <v>250</v>
      </c>
      <c r="D142" s="133" t="s">
        <v>189</v>
      </c>
      <c r="E142" s="134" t="s">
        <v>1423</v>
      </c>
      <c r="F142" s="135" t="s">
        <v>1483</v>
      </c>
      <c r="G142" s="136" t="s">
        <v>1161</v>
      </c>
      <c r="H142" s="137">
        <v>20.6</v>
      </c>
      <c r="I142" s="138"/>
      <c r="J142" s="139">
        <f>ROUND(I142*H142,2)</f>
        <v>0</v>
      </c>
      <c r="K142" s="135" t="s">
        <v>1</v>
      </c>
      <c r="L142" s="33"/>
      <c r="M142" s="140" t="s">
        <v>1</v>
      </c>
      <c r="N142" s="141" t="s">
        <v>46</v>
      </c>
      <c r="P142" s="142">
        <f>O142*H142</f>
        <v>0</v>
      </c>
      <c r="Q142" s="142">
        <v>0</v>
      </c>
      <c r="R142" s="142">
        <f>Q142*H142</f>
        <v>0</v>
      </c>
      <c r="S142" s="142">
        <v>0</v>
      </c>
      <c r="T142" s="143">
        <f>S142*H142</f>
        <v>0</v>
      </c>
      <c r="AR142" s="144" t="s">
        <v>194</v>
      </c>
      <c r="AT142" s="144" t="s">
        <v>189</v>
      </c>
      <c r="AU142" s="144" t="s">
        <v>21</v>
      </c>
      <c r="AY142" s="18" t="s">
        <v>187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8" t="s">
        <v>21</v>
      </c>
      <c r="BK142" s="145">
        <f>ROUND(I142*H142,2)</f>
        <v>0</v>
      </c>
      <c r="BL142" s="18" t="s">
        <v>194</v>
      </c>
      <c r="BM142" s="144" t="s">
        <v>308</v>
      </c>
    </row>
    <row r="143" spans="2:65" s="1" customFormat="1" ht="28.8">
      <c r="B143" s="33"/>
      <c r="D143" s="147" t="s">
        <v>219</v>
      </c>
      <c r="F143" s="167" t="s">
        <v>1484</v>
      </c>
      <c r="I143" s="168"/>
      <c r="L143" s="33"/>
      <c r="M143" s="169"/>
      <c r="T143" s="57"/>
      <c r="AT143" s="18" t="s">
        <v>219</v>
      </c>
      <c r="AU143" s="18" t="s">
        <v>21</v>
      </c>
    </row>
    <row r="144" spans="2:65" s="1" customFormat="1" ht="21.75" customHeight="1">
      <c r="B144" s="33"/>
      <c r="C144" s="133" t="s">
        <v>8</v>
      </c>
      <c r="D144" s="133" t="s">
        <v>189</v>
      </c>
      <c r="E144" s="134" t="s">
        <v>1485</v>
      </c>
      <c r="F144" s="135" t="s">
        <v>1486</v>
      </c>
      <c r="G144" s="136" t="s">
        <v>1161</v>
      </c>
      <c r="H144" s="137">
        <v>1.5</v>
      </c>
      <c r="I144" s="138"/>
      <c r="J144" s="139">
        <f>ROUND(I144*H144,2)</f>
        <v>0</v>
      </c>
      <c r="K144" s="135" t="s">
        <v>1</v>
      </c>
      <c r="L144" s="33"/>
      <c r="M144" s="140" t="s">
        <v>1</v>
      </c>
      <c r="N144" s="141" t="s">
        <v>46</v>
      </c>
      <c r="P144" s="142">
        <f>O144*H144</f>
        <v>0</v>
      </c>
      <c r="Q144" s="142">
        <v>0</v>
      </c>
      <c r="R144" s="142">
        <f>Q144*H144</f>
        <v>0</v>
      </c>
      <c r="S144" s="142">
        <v>0</v>
      </c>
      <c r="T144" s="143">
        <f>S144*H144</f>
        <v>0</v>
      </c>
      <c r="AR144" s="144" t="s">
        <v>194</v>
      </c>
      <c r="AT144" s="144" t="s">
        <v>189</v>
      </c>
      <c r="AU144" s="144" t="s">
        <v>21</v>
      </c>
      <c r="AY144" s="18" t="s">
        <v>187</v>
      </c>
      <c r="BE144" s="145">
        <f>IF(N144="základní",J144,0)</f>
        <v>0</v>
      </c>
      <c r="BF144" s="145">
        <f>IF(N144="snížená",J144,0)</f>
        <v>0</v>
      </c>
      <c r="BG144" s="145">
        <f>IF(N144="zákl. přenesená",J144,0)</f>
        <v>0</v>
      </c>
      <c r="BH144" s="145">
        <f>IF(N144="sníž. přenesená",J144,0)</f>
        <v>0</v>
      </c>
      <c r="BI144" s="145">
        <f>IF(N144="nulová",J144,0)</f>
        <v>0</v>
      </c>
      <c r="BJ144" s="18" t="s">
        <v>21</v>
      </c>
      <c r="BK144" s="145">
        <f>ROUND(I144*H144,2)</f>
        <v>0</v>
      </c>
      <c r="BL144" s="18" t="s">
        <v>194</v>
      </c>
      <c r="BM144" s="144" t="s">
        <v>323</v>
      </c>
    </row>
    <row r="145" spans="2:65" s="1" customFormat="1" ht="19.2">
      <c r="B145" s="33"/>
      <c r="D145" s="147" t="s">
        <v>219</v>
      </c>
      <c r="F145" s="167" t="s">
        <v>1487</v>
      </c>
      <c r="I145" s="168"/>
      <c r="L145" s="33"/>
      <c r="M145" s="169"/>
      <c r="T145" s="57"/>
      <c r="AT145" s="18" t="s">
        <v>219</v>
      </c>
      <c r="AU145" s="18" t="s">
        <v>21</v>
      </c>
    </row>
    <row r="146" spans="2:65" s="1" customFormat="1" ht="16.5" customHeight="1">
      <c r="B146" s="33"/>
      <c r="C146" s="133" t="s">
        <v>261</v>
      </c>
      <c r="D146" s="133" t="s">
        <v>189</v>
      </c>
      <c r="E146" s="134" t="s">
        <v>1426</v>
      </c>
      <c r="F146" s="135" t="s">
        <v>1427</v>
      </c>
      <c r="G146" s="136" t="s">
        <v>1161</v>
      </c>
      <c r="H146" s="137">
        <v>59.668999999999997</v>
      </c>
      <c r="I146" s="138"/>
      <c r="J146" s="139">
        <f>ROUND(I146*H146,2)</f>
        <v>0</v>
      </c>
      <c r="K146" s="135" t="s">
        <v>1</v>
      </c>
      <c r="L146" s="33"/>
      <c r="M146" s="140" t="s">
        <v>1</v>
      </c>
      <c r="N146" s="141" t="s">
        <v>46</v>
      </c>
      <c r="P146" s="142">
        <f>O146*H146</f>
        <v>0</v>
      </c>
      <c r="Q146" s="142">
        <v>0</v>
      </c>
      <c r="R146" s="142">
        <f>Q146*H146</f>
        <v>0</v>
      </c>
      <c r="S146" s="142">
        <v>0</v>
      </c>
      <c r="T146" s="143">
        <f>S146*H146</f>
        <v>0</v>
      </c>
      <c r="AR146" s="144" t="s">
        <v>194</v>
      </c>
      <c r="AT146" s="144" t="s">
        <v>189</v>
      </c>
      <c r="AU146" s="144" t="s">
        <v>21</v>
      </c>
      <c r="AY146" s="18" t="s">
        <v>187</v>
      </c>
      <c r="BE146" s="145">
        <f>IF(N146="základní",J146,0)</f>
        <v>0</v>
      </c>
      <c r="BF146" s="145">
        <f>IF(N146="snížená",J146,0)</f>
        <v>0</v>
      </c>
      <c r="BG146" s="145">
        <f>IF(N146="zákl. přenesená",J146,0)</f>
        <v>0</v>
      </c>
      <c r="BH146" s="145">
        <f>IF(N146="sníž. přenesená",J146,0)</f>
        <v>0</v>
      </c>
      <c r="BI146" s="145">
        <f>IF(N146="nulová",J146,0)</f>
        <v>0</v>
      </c>
      <c r="BJ146" s="18" t="s">
        <v>21</v>
      </c>
      <c r="BK146" s="145">
        <f>ROUND(I146*H146,2)</f>
        <v>0</v>
      </c>
      <c r="BL146" s="18" t="s">
        <v>194</v>
      </c>
      <c r="BM146" s="144" t="s">
        <v>336</v>
      </c>
    </row>
    <row r="147" spans="2:65" s="11" customFormat="1" ht="25.95" customHeight="1">
      <c r="B147" s="121"/>
      <c r="D147" s="122" t="s">
        <v>80</v>
      </c>
      <c r="E147" s="123" t="s">
        <v>1428</v>
      </c>
      <c r="F147" s="123" t="s">
        <v>1182</v>
      </c>
      <c r="I147" s="124"/>
      <c r="J147" s="125">
        <f>BK147</f>
        <v>0</v>
      </c>
      <c r="L147" s="121"/>
      <c r="M147" s="126"/>
      <c r="P147" s="127">
        <f>SUM(P148:P149)</f>
        <v>0</v>
      </c>
      <c r="R147" s="127">
        <f>SUM(R148:R149)</f>
        <v>0</v>
      </c>
      <c r="T147" s="128">
        <f>SUM(T148:T149)</f>
        <v>0</v>
      </c>
      <c r="AR147" s="122" t="s">
        <v>21</v>
      </c>
      <c r="AT147" s="129" t="s">
        <v>80</v>
      </c>
      <c r="AU147" s="129" t="s">
        <v>81</v>
      </c>
      <c r="AY147" s="122" t="s">
        <v>187</v>
      </c>
      <c r="BK147" s="130">
        <f>SUM(BK148:BK149)</f>
        <v>0</v>
      </c>
    </row>
    <row r="148" spans="2:65" s="1" customFormat="1" ht="16.5" customHeight="1">
      <c r="B148" s="33"/>
      <c r="C148" s="133" t="s">
        <v>267</v>
      </c>
      <c r="D148" s="133" t="s">
        <v>189</v>
      </c>
      <c r="E148" s="134" t="s">
        <v>1429</v>
      </c>
      <c r="F148" s="135" t="s">
        <v>1488</v>
      </c>
      <c r="G148" s="136" t="s">
        <v>1161</v>
      </c>
      <c r="H148" s="137">
        <v>1.4999999999999999E-2</v>
      </c>
      <c r="I148" s="138"/>
      <c r="J148" s="139">
        <f>ROUND(I148*H148,2)</f>
        <v>0</v>
      </c>
      <c r="K148" s="135" t="s">
        <v>1</v>
      </c>
      <c r="L148" s="33"/>
      <c r="M148" s="140" t="s">
        <v>1</v>
      </c>
      <c r="N148" s="141" t="s">
        <v>46</v>
      </c>
      <c r="P148" s="142">
        <f>O148*H148</f>
        <v>0</v>
      </c>
      <c r="Q148" s="142">
        <v>0</v>
      </c>
      <c r="R148" s="142">
        <f>Q148*H148</f>
        <v>0</v>
      </c>
      <c r="S148" s="142">
        <v>0</v>
      </c>
      <c r="T148" s="143">
        <f>S148*H148</f>
        <v>0</v>
      </c>
      <c r="AR148" s="144" t="s">
        <v>194</v>
      </c>
      <c r="AT148" s="144" t="s">
        <v>189</v>
      </c>
      <c r="AU148" s="144" t="s">
        <v>21</v>
      </c>
      <c r="AY148" s="18" t="s">
        <v>187</v>
      </c>
      <c r="BE148" s="145">
        <f>IF(N148="základní",J148,0)</f>
        <v>0</v>
      </c>
      <c r="BF148" s="145">
        <f>IF(N148="snížená",J148,0)</f>
        <v>0</v>
      </c>
      <c r="BG148" s="145">
        <f>IF(N148="zákl. přenesená",J148,0)</f>
        <v>0</v>
      </c>
      <c r="BH148" s="145">
        <f>IF(N148="sníž. přenesená",J148,0)</f>
        <v>0</v>
      </c>
      <c r="BI148" s="145">
        <f>IF(N148="nulová",J148,0)</f>
        <v>0</v>
      </c>
      <c r="BJ148" s="18" t="s">
        <v>21</v>
      </c>
      <c r="BK148" s="145">
        <f>ROUND(I148*H148,2)</f>
        <v>0</v>
      </c>
      <c r="BL148" s="18" t="s">
        <v>194</v>
      </c>
      <c r="BM148" s="144" t="s">
        <v>348</v>
      </c>
    </row>
    <row r="149" spans="2:65" s="1" customFormat="1" ht="19.2">
      <c r="B149" s="33"/>
      <c r="D149" s="147" t="s">
        <v>219</v>
      </c>
      <c r="F149" s="167" t="s">
        <v>1431</v>
      </c>
      <c r="I149" s="168"/>
      <c r="L149" s="33"/>
      <c r="M149" s="169"/>
      <c r="T149" s="57"/>
      <c r="AT149" s="18" t="s">
        <v>219</v>
      </c>
      <c r="AU149" s="18" t="s">
        <v>21</v>
      </c>
    </row>
    <row r="150" spans="2:65" s="11" customFormat="1" ht="25.95" customHeight="1">
      <c r="B150" s="121"/>
      <c r="D150" s="122" t="s">
        <v>80</v>
      </c>
      <c r="E150" s="123" t="s">
        <v>1432</v>
      </c>
      <c r="F150" s="123" t="s">
        <v>271</v>
      </c>
      <c r="I150" s="124"/>
      <c r="J150" s="125">
        <f>BK150</f>
        <v>0</v>
      </c>
      <c r="L150" s="121"/>
      <c r="M150" s="126"/>
      <c r="P150" s="127">
        <f>SUM(P151:P152)</f>
        <v>0</v>
      </c>
      <c r="R150" s="127">
        <f>SUM(R151:R152)</f>
        <v>0</v>
      </c>
      <c r="T150" s="128">
        <f>SUM(T151:T152)</f>
        <v>0</v>
      </c>
      <c r="AR150" s="122" t="s">
        <v>21</v>
      </c>
      <c r="AT150" s="129" t="s">
        <v>80</v>
      </c>
      <c r="AU150" s="129" t="s">
        <v>81</v>
      </c>
      <c r="AY150" s="122" t="s">
        <v>187</v>
      </c>
      <c r="BK150" s="130">
        <f>SUM(BK151:BK152)</f>
        <v>0</v>
      </c>
    </row>
    <row r="151" spans="2:65" s="1" customFormat="1" ht="16.5" customHeight="1">
      <c r="B151" s="33"/>
      <c r="C151" s="133" t="s">
        <v>272</v>
      </c>
      <c r="D151" s="133" t="s">
        <v>189</v>
      </c>
      <c r="E151" s="134" t="s">
        <v>1433</v>
      </c>
      <c r="F151" s="135" t="s">
        <v>1434</v>
      </c>
      <c r="G151" s="136" t="s">
        <v>1161</v>
      </c>
      <c r="H151" s="137">
        <v>12</v>
      </c>
      <c r="I151" s="138"/>
      <c r="J151" s="139">
        <f>ROUND(I151*H151,2)</f>
        <v>0</v>
      </c>
      <c r="K151" s="135" t="s">
        <v>1</v>
      </c>
      <c r="L151" s="33"/>
      <c r="M151" s="140" t="s">
        <v>1</v>
      </c>
      <c r="N151" s="141" t="s">
        <v>46</v>
      </c>
      <c r="P151" s="142">
        <f>O151*H151</f>
        <v>0</v>
      </c>
      <c r="Q151" s="142">
        <v>0</v>
      </c>
      <c r="R151" s="142">
        <f>Q151*H151</f>
        <v>0</v>
      </c>
      <c r="S151" s="142">
        <v>0</v>
      </c>
      <c r="T151" s="143">
        <f>S151*H151</f>
        <v>0</v>
      </c>
      <c r="AR151" s="144" t="s">
        <v>194</v>
      </c>
      <c r="AT151" s="144" t="s">
        <v>189</v>
      </c>
      <c r="AU151" s="144" t="s">
        <v>21</v>
      </c>
      <c r="AY151" s="18" t="s">
        <v>187</v>
      </c>
      <c r="BE151" s="145">
        <f>IF(N151="základní",J151,0)</f>
        <v>0</v>
      </c>
      <c r="BF151" s="145">
        <f>IF(N151="snížená",J151,0)</f>
        <v>0</v>
      </c>
      <c r="BG151" s="145">
        <f>IF(N151="zákl. přenesená",J151,0)</f>
        <v>0</v>
      </c>
      <c r="BH151" s="145">
        <f>IF(N151="sníž. přenesená",J151,0)</f>
        <v>0</v>
      </c>
      <c r="BI151" s="145">
        <f>IF(N151="nulová",J151,0)</f>
        <v>0</v>
      </c>
      <c r="BJ151" s="18" t="s">
        <v>21</v>
      </c>
      <c r="BK151" s="145">
        <f>ROUND(I151*H151,2)</f>
        <v>0</v>
      </c>
      <c r="BL151" s="18" t="s">
        <v>194</v>
      </c>
      <c r="BM151" s="144" t="s">
        <v>340</v>
      </c>
    </row>
    <row r="152" spans="2:65" s="1" customFormat="1" ht="19.2">
      <c r="B152" s="33"/>
      <c r="D152" s="147" t="s">
        <v>219</v>
      </c>
      <c r="F152" s="167" t="s">
        <v>1489</v>
      </c>
      <c r="I152" s="168"/>
      <c r="L152" s="33"/>
      <c r="M152" s="169"/>
      <c r="T152" s="57"/>
      <c r="AT152" s="18" t="s">
        <v>219</v>
      </c>
      <c r="AU152" s="18" t="s">
        <v>21</v>
      </c>
    </row>
    <row r="153" spans="2:65" s="11" customFormat="1" ht="25.95" customHeight="1">
      <c r="B153" s="121"/>
      <c r="D153" s="122" t="s">
        <v>80</v>
      </c>
      <c r="E153" s="123" t="s">
        <v>1436</v>
      </c>
      <c r="F153" s="123" t="s">
        <v>1249</v>
      </c>
      <c r="I153" s="124"/>
      <c r="J153" s="125">
        <f>BK153</f>
        <v>0</v>
      </c>
      <c r="L153" s="121"/>
      <c r="M153" s="126"/>
      <c r="P153" s="127">
        <f>SUM(P154:P179)</f>
        <v>0</v>
      </c>
      <c r="R153" s="127">
        <f>SUM(R154:R179)</f>
        <v>0</v>
      </c>
      <c r="T153" s="128">
        <f>SUM(T154:T179)</f>
        <v>0</v>
      </c>
      <c r="AR153" s="122" t="s">
        <v>21</v>
      </c>
      <c r="AT153" s="129" t="s">
        <v>80</v>
      </c>
      <c r="AU153" s="129" t="s">
        <v>81</v>
      </c>
      <c r="AY153" s="122" t="s">
        <v>187</v>
      </c>
      <c r="BK153" s="130">
        <f>SUM(BK154:BK179)</f>
        <v>0</v>
      </c>
    </row>
    <row r="154" spans="2:65" s="1" customFormat="1" ht="16.5" customHeight="1">
      <c r="B154" s="33"/>
      <c r="C154" s="133" t="s">
        <v>278</v>
      </c>
      <c r="D154" s="133" t="s">
        <v>189</v>
      </c>
      <c r="E154" s="134" t="s">
        <v>1437</v>
      </c>
      <c r="F154" s="135" t="s">
        <v>1438</v>
      </c>
      <c r="G154" s="136" t="s">
        <v>1165</v>
      </c>
      <c r="H154" s="137">
        <v>8</v>
      </c>
      <c r="I154" s="138"/>
      <c r="J154" s="139">
        <f>ROUND(I154*H154,2)</f>
        <v>0</v>
      </c>
      <c r="K154" s="135" t="s">
        <v>1</v>
      </c>
      <c r="L154" s="33"/>
      <c r="M154" s="140" t="s">
        <v>1</v>
      </c>
      <c r="N154" s="141" t="s">
        <v>46</v>
      </c>
      <c r="P154" s="142">
        <f>O154*H154</f>
        <v>0</v>
      </c>
      <c r="Q154" s="142">
        <v>0</v>
      </c>
      <c r="R154" s="142">
        <f>Q154*H154</f>
        <v>0</v>
      </c>
      <c r="S154" s="142">
        <v>0</v>
      </c>
      <c r="T154" s="143">
        <f>S154*H154</f>
        <v>0</v>
      </c>
      <c r="AR154" s="144" t="s">
        <v>194</v>
      </c>
      <c r="AT154" s="144" t="s">
        <v>189</v>
      </c>
      <c r="AU154" s="144" t="s">
        <v>21</v>
      </c>
      <c r="AY154" s="18" t="s">
        <v>187</v>
      </c>
      <c r="BE154" s="145">
        <f>IF(N154="základní",J154,0)</f>
        <v>0</v>
      </c>
      <c r="BF154" s="145">
        <f>IF(N154="snížená",J154,0)</f>
        <v>0</v>
      </c>
      <c r="BG154" s="145">
        <f>IF(N154="zákl. přenesená",J154,0)</f>
        <v>0</v>
      </c>
      <c r="BH154" s="145">
        <f>IF(N154="sníž. přenesená",J154,0)</f>
        <v>0</v>
      </c>
      <c r="BI154" s="145">
        <f>IF(N154="nulová",J154,0)</f>
        <v>0</v>
      </c>
      <c r="BJ154" s="18" t="s">
        <v>21</v>
      </c>
      <c r="BK154" s="145">
        <f>ROUND(I154*H154,2)</f>
        <v>0</v>
      </c>
      <c r="BL154" s="18" t="s">
        <v>194</v>
      </c>
      <c r="BM154" s="144" t="s">
        <v>369</v>
      </c>
    </row>
    <row r="155" spans="2:65" s="1" customFormat="1" ht="19.2">
      <c r="B155" s="33"/>
      <c r="D155" s="147" t="s">
        <v>219</v>
      </c>
      <c r="F155" s="167" t="s">
        <v>1490</v>
      </c>
      <c r="I155" s="168"/>
      <c r="L155" s="33"/>
      <c r="M155" s="169"/>
      <c r="T155" s="57"/>
      <c r="AT155" s="18" t="s">
        <v>219</v>
      </c>
      <c r="AU155" s="18" t="s">
        <v>21</v>
      </c>
    </row>
    <row r="156" spans="2:65" s="1" customFormat="1" ht="16.5" customHeight="1">
      <c r="B156" s="33"/>
      <c r="C156" s="133" t="s">
        <v>284</v>
      </c>
      <c r="D156" s="133" t="s">
        <v>189</v>
      </c>
      <c r="E156" s="134" t="s">
        <v>1440</v>
      </c>
      <c r="F156" s="135" t="s">
        <v>1441</v>
      </c>
      <c r="G156" s="136" t="s">
        <v>244</v>
      </c>
      <c r="H156" s="137">
        <v>170</v>
      </c>
      <c r="I156" s="138"/>
      <c r="J156" s="139">
        <f>ROUND(I156*H156,2)</f>
        <v>0</v>
      </c>
      <c r="K156" s="135" t="s">
        <v>1</v>
      </c>
      <c r="L156" s="33"/>
      <c r="M156" s="140" t="s">
        <v>1</v>
      </c>
      <c r="N156" s="141" t="s">
        <v>46</v>
      </c>
      <c r="P156" s="142">
        <f>O156*H156</f>
        <v>0</v>
      </c>
      <c r="Q156" s="142">
        <v>0</v>
      </c>
      <c r="R156" s="142">
        <f>Q156*H156</f>
        <v>0</v>
      </c>
      <c r="S156" s="142">
        <v>0</v>
      </c>
      <c r="T156" s="143">
        <f>S156*H156</f>
        <v>0</v>
      </c>
      <c r="AR156" s="144" t="s">
        <v>194</v>
      </c>
      <c r="AT156" s="144" t="s">
        <v>189</v>
      </c>
      <c r="AU156" s="144" t="s">
        <v>21</v>
      </c>
      <c r="AY156" s="18" t="s">
        <v>187</v>
      </c>
      <c r="BE156" s="145">
        <f>IF(N156="základní",J156,0)</f>
        <v>0</v>
      </c>
      <c r="BF156" s="145">
        <f>IF(N156="snížená",J156,0)</f>
        <v>0</v>
      </c>
      <c r="BG156" s="145">
        <f>IF(N156="zákl. přenesená",J156,0)</f>
        <v>0</v>
      </c>
      <c r="BH156" s="145">
        <f>IF(N156="sníž. přenesená",J156,0)</f>
        <v>0</v>
      </c>
      <c r="BI156" s="145">
        <f>IF(N156="nulová",J156,0)</f>
        <v>0</v>
      </c>
      <c r="BJ156" s="18" t="s">
        <v>21</v>
      </c>
      <c r="BK156" s="145">
        <f>ROUND(I156*H156,2)</f>
        <v>0</v>
      </c>
      <c r="BL156" s="18" t="s">
        <v>194</v>
      </c>
      <c r="BM156" s="144" t="s">
        <v>380</v>
      </c>
    </row>
    <row r="157" spans="2:65" s="1" customFormat="1" ht="19.2">
      <c r="B157" s="33"/>
      <c r="D157" s="147" t="s">
        <v>219</v>
      </c>
      <c r="F157" s="167" t="s">
        <v>1491</v>
      </c>
      <c r="I157" s="168"/>
      <c r="L157" s="33"/>
      <c r="M157" s="169"/>
      <c r="T157" s="57"/>
      <c r="AT157" s="18" t="s">
        <v>219</v>
      </c>
      <c r="AU157" s="18" t="s">
        <v>21</v>
      </c>
    </row>
    <row r="158" spans="2:65" s="1" customFormat="1" ht="16.5" customHeight="1">
      <c r="B158" s="33"/>
      <c r="C158" s="133" t="s">
        <v>289</v>
      </c>
      <c r="D158" s="133" t="s">
        <v>189</v>
      </c>
      <c r="E158" s="134" t="s">
        <v>1443</v>
      </c>
      <c r="F158" s="135" t="s">
        <v>1444</v>
      </c>
      <c r="G158" s="136" t="s">
        <v>244</v>
      </c>
      <c r="H158" s="137">
        <v>114</v>
      </c>
      <c r="I158" s="138"/>
      <c r="J158" s="139">
        <f>ROUND(I158*H158,2)</f>
        <v>0</v>
      </c>
      <c r="K158" s="135" t="s">
        <v>1</v>
      </c>
      <c r="L158" s="33"/>
      <c r="M158" s="140" t="s">
        <v>1</v>
      </c>
      <c r="N158" s="141" t="s">
        <v>46</v>
      </c>
      <c r="P158" s="142">
        <f>O158*H158</f>
        <v>0</v>
      </c>
      <c r="Q158" s="142">
        <v>0</v>
      </c>
      <c r="R158" s="142">
        <f>Q158*H158</f>
        <v>0</v>
      </c>
      <c r="S158" s="142">
        <v>0</v>
      </c>
      <c r="T158" s="143">
        <f>S158*H158</f>
        <v>0</v>
      </c>
      <c r="AR158" s="144" t="s">
        <v>194</v>
      </c>
      <c r="AT158" s="144" t="s">
        <v>189</v>
      </c>
      <c r="AU158" s="144" t="s">
        <v>21</v>
      </c>
      <c r="AY158" s="18" t="s">
        <v>187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8" t="s">
        <v>21</v>
      </c>
      <c r="BK158" s="145">
        <f>ROUND(I158*H158,2)</f>
        <v>0</v>
      </c>
      <c r="BL158" s="18" t="s">
        <v>194</v>
      </c>
      <c r="BM158" s="144" t="s">
        <v>395</v>
      </c>
    </row>
    <row r="159" spans="2:65" s="1" customFormat="1" ht="19.2">
      <c r="B159" s="33"/>
      <c r="D159" s="147" t="s">
        <v>219</v>
      </c>
      <c r="F159" s="167" t="s">
        <v>1492</v>
      </c>
      <c r="I159" s="168"/>
      <c r="L159" s="33"/>
      <c r="M159" s="169"/>
      <c r="T159" s="57"/>
      <c r="AT159" s="18" t="s">
        <v>219</v>
      </c>
      <c r="AU159" s="18" t="s">
        <v>21</v>
      </c>
    </row>
    <row r="160" spans="2:65" s="1" customFormat="1" ht="16.5" customHeight="1">
      <c r="B160" s="33"/>
      <c r="C160" s="133" t="s">
        <v>294</v>
      </c>
      <c r="D160" s="133" t="s">
        <v>189</v>
      </c>
      <c r="E160" s="134" t="s">
        <v>1446</v>
      </c>
      <c r="F160" s="135" t="s">
        <v>1447</v>
      </c>
      <c r="G160" s="136" t="s">
        <v>244</v>
      </c>
      <c r="H160" s="137">
        <v>174</v>
      </c>
      <c r="I160" s="138"/>
      <c r="J160" s="139">
        <f>ROUND(I160*H160,2)</f>
        <v>0</v>
      </c>
      <c r="K160" s="135" t="s">
        <v>1</v>
      </c>
      <c r="L160" s="33"/>
      <c r="M160" s="140" t="s">
        <v>1</v>
      </c>
      <c r="N160" s="141" t="s">
        <v>46</v>
      </c>
      <c r="P160" s="142">
        <f>O160*H160</f>
        <v>0</v>
      </c>
      <c r="Q160" s="142">
        <v>0</v>
      </c>
      <c r="R160" s="142">
        <f>Q160*H160</f>
        <v>0</v>
      </c>
      <c r="S160" s="142">
        <v>0</v>
      </c>
      <c r="T160" s="143">
        <f>S160*H160</f>
        <v>0</v>
      </c>
      <c r="AR160" s="144" t="s">
        <v>194</v>
      </c>
      <c r="AT160" s="144" t="s">
        <v>189</v>
      </c>
      <c r="AU160" s="144" t="s">
        <v>21</v>
      </c>
      <c r="AY160" s="18" t="s">
        <v>187</v>
      </c>
      <c r="BE160" s="145">
        <f>IF(N160="základní",J160,0)</f>
        <v>0</v>
      </c>
      <c r="BF160" s="145">
        <f>IF(N160="snížená",J160,0)</f>
        <v>0</v>
      </c>
      <c r="BG160" s="145">
        <f>IF(N160="zákl. přenesená",J160,0)</f>
        <v>0</v>
      </c>
      <c r="BH160" s="145">
        <f>IF(N160="sníž. přenesená",J160,0)</f>
        <v>0</v>
      </c>
      <c r="BI160" s="145">
        <f>IF(N160="nulová",J160,0)</f>
        <v>0</v>
      </c>
      <c r="BJ160" s="18" t="s">
        <v>21</v>
      </c>
      <c r="BK160" s="145">
        <f>ROUND(I160*H160,2)</f>
        <v>0</v>
      </c>
      <c r="BL160" s="18" t="s">
        <v>194</v>
      </c>
      <c r="BM160" s="144" t="s">
        <v>407</v>
      </c>
    </row>
    <row r="161" spans="2:65" s="1" customFormat="1" ht="16.5" customHeight="1">
      <c r="B161" s="33"/>
      <c r="C161" s="133" t="s">
        <v>299</v>
      </c>
      <c r="D161" s="133" t="s">
        <v>189</v>
      </c>
      <c r="E161" s="134" t="s">
        <v>1448</v>
      </c>
      <c r="F161" s="135" t="s">
        <v>1449</v>
      </c>
      <c r="G161" s="136" t="s">
        <v>244</v>
      </c>
      <c r="H161" s="137">
        <v>25</v>
      </c>
      <c r="I161" s="138"/>
      <c r="J161" s="139">
        <f>ROUND(I161*H161,2)</f>
        <v>0</v>
      </c>
      <c r="K161" s="135" t="s">
        <v>1</v>
      </c>
      <c r="L161" s="33"/>
      <c r="M161" s="140" t="s">
        <v>1</v>
      </c>
      <c r="N161" s="141" t="s">
        <v>46</v>
      </c>
      <c r="P161" s="142">
        <f>O161*H161</f>
        <v>0</v>
      </c>
      <c r="Q161" s="142">
        <v>0</v>
      </c>
      <c r="R161" s="142">
        <f>Q161*H161</f>
        <v>0</v>
      </c>
      <c r="S161" s="142">
        <v>0</v>
      </c>
      <c r="T161" s="143">
        <f>S161*H161</f>
        <v>0</v>
      </c>
      <c r="AR161" s="144" t="s">
        <v>194</v>
      </c>
      <c r="AT161" s="144" t="s">
        <v>189</v>
      </c>
      <c r="AU161" s="144" t="s">
        <v>21</v>
      </c>
      <c r="AY161" s="18" t="s">
        <v>187</v>
      </c>
      <c r="BE161" s="145">
        <f>IF(N161="základní",J161,0)</f>
        <v>0</v>
      </c>
      <c r="BF161" s="145">
        <f>IF(N161="snížená",J161,0)</f>
        <v>0</v>
      </c>
      <c r="BG161" s="145">
        <f>IF(N161="zákl. přenesená",J161,0)</f>
        <v>0</v>
      </c>
      <c r="BH161" s="145">
        <f>IF(N161="sníž. přenesená",J161,0)</f>
        <v>0</v>
      </c>
      <c r="BI161" s="145">
        <f>IF(N161="nulová",J161,0)</f>
        <v>0</v>
      </c>
      <c r="BJ161" s="18" t="s">
        <v>21</v>
      </c>
      <c r="BK161" s="145">
        <f>ROUND(I161*H161,2)</f>
        <v>0</v>
      </c>
      <c r="BL161" s="18" t="s">
        <v>194</v>
      </c>
      <c r="BM161" s="144" t="s">
        <v>419</v>
      </c>
    </row>
    <row r="162" spans="2:65" s="1" customFormat="1" ht="19.2">
      <c r="B162" s="33"/>
      <c r="D162" s="147" t="s">
        <v>219</v>
      </c>
      <c r="F162" s="167" t="s">
        <v>1450</v>
      </c>
      <c r="I162" s="168"/>
      <c r="L162" s="33"/>
      <c r="M162" s="169"/>
      <c r="T162" s="57"/>
      <c r="AT162" s="18" t="s">
        <v>219</v>
      </c>
      <c r="AU162" s="18" t="s">
        <v>21</v>
      </c>
    </row>
    <row r="163" spans="2:65" s="1" customFormat="1" ht="16.5" customHeight="1">
      <c r="B163" s="33"/>
      <c r="C163" s="133" t="s">
        <v>7</v>
      </c>
      <c r="D163" s="133" t="s">
        <v>189</v>
      </c>
      <c r="E163" s="134" t="s">
        <v>1451</v>
      </c>
      <c r="F163" s="135" t="s">
        <v>1452</v>
      </c>
      <c r="G163" s="136" t="s">
        <v>244</v>
      </c>
      <c r="H163" s="137">
        <v>50</v>
      </c>
      <c r="I163" s="138"/>
      <c r="J163" s="139">
        <f>ROUND(I163*H163,2)</f>
        <v>0</v>
      </c>
      <c r="K163" s="135" t="s">
        <v>1</v>
      </c>
      <c r="L163" s="33"/>
      <c r="M163" s="140" t="s">
        <v>1</v>
      </c>
      <c r="N163" s="141" t="s">
        <v>46</v>
      </c>
      <c r="P163" s="142">
        <f>O163*H163</f>
        <v>0</v>
      </c>
      <c r="Q163" s="142">
        <v>0</v>
      </c>
      <c r="R163" s="142">
        <f>Q163*H163</f>
        <v>0</v>
      </c>
      <c r="S163" s="142">
        <v>0</v>
      </c>
      <c r="T163" s="143">
        <f>S163*H163</f>
        <v>0</v>
      </c>
      <c r="AR163" s="144" t="s">
        <v>194</v>
      </c>
      <c r="AT163" s="144" t="s">
        <v>189</v>
      </c>
      <c r="AU163" s="144" t="s">
        <v>21</v>
      </c>
      <c r="AY163" s="18" t="s">
        <v>187</v>
      </c>
      <c r="BE163" s="145">
        <f>IF(N163="základní",J163,0)</f>
        <v>0</v>
      </c>
      <c r="BF163" s="145">
        <f>IF(N163="snížená",J163,0)</f>
        <v>0</v>
      </c>
      <c r="BG163" s="145">
        <f>IF(N163="zákl. přenesená",J163,0)</f>
        <v>0</v>
      </c>
      <c r="BH163" s="145">
        <f>IF(N163="sníž. přenesená",J163,0)</f>
        <v>0</v>
      </c>
      <c r="BI163" s="145">
        <f>IF(N163="nulová",J163,0)</f>
        <v>0</v>
      </c>
      <c r="BJ163" s="18" t="s">
        <v>21</v>
      </c>
      <c r="BK163" s="145">
        <f>ROUND(I163*H163,2)</f>
        <v>0</v>
      </c>
      <c r="BL163" s="18" t="s">
        <v>194</v>
      </c>
      <c r="BM163" s="144" t="s">
        <v>429</v>
      </c>
    </row>
    <row r="164" spans="2:65" s="1" customFormat="1" ht="19.2">
      <c r="B164" s="33"/>
      <c r="D164" s="147" t="s">
        <v>219</v>
      </c>
      <c r="F164" s="167" t="s">
        <v>1453</v>
      </c>
      <c r="I164" s="168"/>
      <c r="L164" s="33"/>
      <c r="M164" s="169"/>
      <c r="T164" s="57"/>
      <c r="AT164" s="18" t="s">
        <v>219</v>
      </c>
      <c r="AU164" s="18" t="s">
        <v>21</v>
      </c>
    </row>
    <row r="165" spans="2:65" s="1" customFormat="1" ht="16.5" customHeight="1">
      <c r="B165" s="33"/>
      <c r="C165" s="133" t="s">
        <v>308</v>
      </c>
      <c r="D165" s="133" t="s">
        <v>189</v>
      </c>
      <c r="E165" s="134" t="s">
        <v>1454</v>
      </c>
      <c r="F165" s="135" t="s">
        <v>1455</v>
      </c>
      <c r="G165" s="136" t="s">
        <v>244</v>
      </c>
      <c r="H165" s="137">
        <v>150</v>
      </c>
      <c r="I165" s="138"/>
      <c r="J165" s="139">
        <f>ROUND(I165*H165,2)</f>
        <v>0</v>
      </c>
      <c r="K165" s="135" t="s">
        <v>1</v>
      </c>
      <c r="L165" s="33"/>
      <c r="M165" s="140" t="s">
        <v>1</v>
      </c>
      <c r="N165" s="141" t="s">
        <v>46</v>
      </c>
      <c r="P165" s="142">
        <f>O165*H165</f>
        <v>0</v>
      </c>
      <c r="Q165" s="142">
        <v>0</v>
      </c>
      <c r="R165" s="142">
        <f>Q165*H165</f>
        <v>0</v>
      </c>
      <c r="S165" s="142">
        <v>0</v>
      </c>
      <c r="T165" s="143">
        <f>S165*H165</f>
        <v>0</v>
      </c>
      <c r="AR165" s="144" t="s">
        <v>194</v>
      </c>
      <c r="AT165" s="144" t="s">
        <v>189</v>
      </c>
      <c r="AU165" s="144" t="s">
        <v>21</v>
      </c>
      <c r="AY165" s="18" t="s">
        <v>187</v>
      </c>
      <c r="BE165" s="145">
        <f>IF(N165="základní",J165,0)</f>
        <v>0</v>
      </c>
      <c r="BF165" s="145">
        <f>IF(N165="snížená",J165,0)</f>
        <v>0</v>
      </c>
      <c r="BG165" s="145">
        <f>IF(N165="zákl. přenesená",J165,0)</f>
        <v>0</v>
      </c>
      <c r="BH165" s="145">
        <f>IF(N165="sníž. přenesená",J165,0)</f>
        <v>0</v>
      </c>
      <c r="BI165" s="145">
        <f>IF(N165="nulová",J165,0)</f>
        <v>0</v>
      </c>
      <c r="BJ165" s="18" t="s">
        <v>21</v>
      </c>
      <c r="BK165" s="145">
        <f>ROUND(I165*H165,2)</f>
        <v>0</v>
      </c>
      <c r="BL165" s="18" t="s">
        <v>194</v>
      </c>
      <c r="BM165" s="144" t="s">
        <v>441</v>
      </c>
    </row>
    <row r="166" spans="2:65" s="1" customFormat="1" ht="16.5" customHeight="1">
      <c r="B166" s="33"/>
      <c r="C166" s="133" t="s">
        <v>317</v>
      </c>
      <c r="D166" s="133" t="s">
        <v>189</v>
      </c>
      <c r="E166" s="134" t="s">
        <v>1456</v>
      </c>
      <c r="F166" s="135" t="s">
        <v>1457</v>
      </c>
      <c r="G166" s="136" t="s">
        <v>1165</v>
      </c>
      <c r="H166" s="137">
        <v>6</v>
      </c>
      <c r="I166" s="138"/>
      <c r="J166" s="139">
        <f>ROUND(I166*H166,2)</f>
        <v>0</v>
      </c>
      <c r="K166" s="135" t="s">
        <v>1</v>
      </c>
      <c r="L166" s="33"/>
      <c r="M166" s="140" t="s">
        <v>1</v>
      </c>
      <c r="N166" s="141" t="s">
        <v>46</v>
      </c>
      <c r="P166" s="142">
        <f>O166*H166</f>
        <v>0</v>
      </c>
      <c r="Q166" s="142">
        <v>0</v>
      </c>
      <c r="R166" s="142">
        <f>Q166*H166</f>
        <v>0</v>
      </c>
      <c r="S166" s="142">
        <v>0</v>
      </c>
      <c r="T166" s="143">
        <f>S166*H166</f>
        <v>0</v>
      </c>
      <c r="AR166" s="144" t="s">
        <v>194</v>
      </c>
      <c r="AT166" s="144" t="s">
        <v>189</v>
      </c>
      <c r="AU166" s="144" t="s">
        <v>21</v>
      </c>
      <c r="AY166" s="18" t="s">
        <v>187</v>
      </c>
      <c r="BE166" s="145">
        <f>IF(N166="základní",J166,0)</f>
        <v>0</v>
      </c>
      <c r="BF166" s="145">
        <f>IF(N166="snížená",J166,0)</f>
        <v>0</v>
      </c>
      <c r="BG166" s="145">
        <f>IF(N166="zákl. přenesená",J166,0)</f>
        <v>0</v>
      </c>
      <c r="BH166" s="145">
        <f>IF(N166="sníž. přenesená",J166,0)</f>
        <v>0</v>
      </c>
      <c r="BI166" s="145">
        <f>IF(N166="nulová",J166,0)</f>
        <v>0</v>
      </c>
      <c r="BJ166" s="18" t="s">
        <v>21</v>
      </c>
      <c r="BK166" s="145">
        <f>ROUND(I166*H166,2)</f>
        <v>0</v>
      </c>
      <c r="BL166" s="18" t="s">
        <v>194</v>
      </c>
      <c r="BM166" s="144" t="s">
        <v>451</v>
      </c>
    </row>
    <row r="167" spans="2:65" s="1" customFormat="1" ht="16.5" customHeight="1">
      <c r="B167" s="33"/>
      <c r="C167" s="133" t="s">
        <v>323</v>
      </c>
      <c r="D167" s="133" t="s">
        <v>189</v>
      </c>
      <c r="E167" s="134" t="s">
        <v>1493</v>
      </c>
      <c r="F167" s="135" t="s">
        <v>1494</v>
      </c>
      <c r="G167" s="136" t="s">
        <v>244</v>
      </c>
      <c r="H167" s="137">
        <v>15</v>
      </c>
      <c r="I167" s="138"/>
      <c r="J167" s="139">
        <f>ROUND(I167*H167,2)</f>
        <v>0</v>
      </c>
      <c r="K167" s="135" t="s">
        <v>1</v>
      </c>
      <c r="L167" s="33"/>
      <c r="M167" s="140" t="s">
        <v>1</v>
      </c>
      <c r="N167" s="141" t="s">
        <v>46</v>
      </c>
      <c r="P167" s="142">
        <f>O167*H167</f>
        <v>0</v>
      </c>
      <c r="Q167" s="142">
        <v>0</v>
      </c>
      <c r="R167" s="142">
        <f>Q167*H167</f>
        <v>0</v>
      </c>
      <c r="S167" s="142">
        <v>0</v>
      </c>
      <c r="T167" s="143">
        <f>S167*H167</f>
        <v>0</v>
      </c>
      <c r="AR167" s="144" t="s">
        <v>194</v>
      </c>
      <c r="AT167" s="144" t="s">
        <v>189</v>
      </c>
      <c r="AU167" s="144" t="s">
        <v>21</v>
      </c>
      <c r="AY167" s="18" t="s">
        <v>187</v>
      </c>
      <c r="BE167" s="145">
        <f>IF(N167="základní",J167,0)</f>
        <v>0</v>
      </c>
      <c r="BF167" s="145">
        <f>IF(N167="snížená",J167,0)</f>
        <v>0</v>
      </c>
      <c r="BG167" s="145">
        <f>IF(N167="zákl. přenesená",J167,0)</f>
        <v>0</v>
      </c>
      <c r="BH167" s="145">
        <f>IF(N167="sníž. přenesená",J167,0)</f>
        <v>0</v>
      </c>
      <c r="BI167" s="145">
        <f>IF(N167="nulová",J167,0)</f>
        <v>0</v>
      </c>
      <c r="BJ167" s="18" t="s">
        <v>21</v>
      </c>
      <c r="BK167" s="145">
        <f>ROUND(I167*H167,2)</f>
        <v>0</v>
      </c>
      <c r="BL167" s="18" t="s">
        <v>194</v>
      </c>
      <c r="BM167" s="144" t="s">
        <v>461</v>
      </c>
    </row>
    <row r="168" spans="2:65" s="1" customFormat="1" ht="19.2">
      <c r="B168" s="33"/>
      <c r="D168" s="147" t="s">
        <v>219</v>
      </c>
      <c r="F168" s="167" t="s">
        <v>1495</v>
      </c>
      <c r="I168" s="168"/>
      <c r="L168" s="33"/>
      <c r="M168" s="169"/>
      <c r="T168" s="57"/>
      <c r="AT168" s="18" t="s">
        <v>219</v>
      </c>
      <c r="AU168" s="18" t="s">
        <v>21</v>
      </c>
    </row>
    <row r="169" spans="2:65" s="1" customFormat="1" ht="16.5" customHeight="1">
      <c r="B169" s="33"/>
      <c r="C169" s="133" t="s">
        <v>329</v>
      </c>
      <c r="D169" s="133" t="s">
        <v>189</v>
      </c>
      <c r="E169" s="134" t="s">
        <v>1458</v>
      </c>
      <c r="F169" s="135" t="s">
        <v>1459</v>
      </c>
      <c r="G169" s="136" t="s">
        <v>244</v>
      </c>
      <c r="H169" s="137">
        <v>240</v>
      </c>
      <c r="I169" s="138"/>
      <c r="J169" s="139">
        <f>ROUND(I169*H169,2)</f>
        <v>0</v>
      </c>
      <c r="K169" s="135" t="s">
        <v>1</v>
      </c>
      <c r="L169" s="33"/>
      <c r="M169" s="140" t="s">
        <v>1</v>
      </c>
      <c r="N169" s="141" t="s">
        <v>46</v>
      </c>
      <c r="P169" s="142">
        <f>O169*H169</f>
        <v>0</v>
      </c>
      <c r="Q169" s="142">
        <v>0</v>
      </c>
      <c r="R169" s="142">
        <f>Q169*H169</f>
        <v>0</v>
      </c>
      <c r="S169" s="142">
        <v>0</v>
      </c>
      <c r="T169" s="143">
        <f>S169*H169</f>
        <v>0</v>
      </c>
      <c r="AR169" s="144" t="s">
        <v>194</v>
      </c>
      <c r="AT169" s="144" t="s">
        <v>189</v>
      </c>
      <c r="AU169" s="144" t="s">
        <v>21</v>
      </c>
      <c r="AY169" s="18" t="s">
        <v>187</v>
      </c>
      <c r="BE169" s="145">
        <f>IF(N169="základní",J169,0)</f>
        <v>0</v>
      </c>
      <c r="BF169" s="145">
        <f>IF(N169="snížená",J169,0)</f>
        <v>0</v>
      </c>
      <c r="BG169" s="145">
        <f>IF(N169="zákl. přenesená",J169,0)</f>
        <v>0</v>
      </c>
      <c r="BH169" s="145">
        <f>IF(N169="sníž. přenesená",J169,0)</f>
        <v>0</v>
      </c>
      <c r="BI169" s="145">
        <f>IF(N169="nulová",J169,0)</f>
        <v>0</v>
      </c>
      <c r="BJ169" s="18" t="s">
        <v>21</v>
      </c>
      <c r="BK169" s="145">
        <f>ROUND(I169*H169,2)</f>
        <v>0</v>
      </c>
      <c r="BL169" s="18" t="s">
        <v>194</v>
      </c>
      <c r="BM169" s="144" t="s">
        <v>472</v>
      </c>
    </row>
    <row r="170" spans="2:65" s="1" customFormat="1" ht="19.2">
      <c r="B170" s="33"/>
      <c r="D170" s="147" t="s">
        <v>219</v>
      </c>
      <c r="F170" s="167" t="s">
        <v>1460</v>
      </c>
      <c r="I170" s="168"/>
      <c r="L170" s="33"/>
      <c r="M170" s="169"/>
      <c r="T170" s="57"/>
      <c r="AT170" s="18" t="s">
        <v>219</v>
      </c>
      <c r="AU170" s="18" t="s">
        <v>21</v>
      </c>
    </row>
    <row r="171" spans="2:65" s="1" customFormat="1" ht="21.75" customHeight="1">
      <c r="B171" s="33"/>
      <c r="C171" s="133" t="s">
        <v>336</v>
      </c>
      <c r="D171" s="133" t="s">
        <v>189</v>
      </c>
      <c r="E171" s="134" t="s">
        <v>1462</v>
      </c>
      <c r="F171" s="135" t="s">
        <v>1463</v>
      </c>
      <c r="G171" s="136" t="s">
        <v>1165</v>
      </c>
      <c r="H171" s="137">
        <v>6</v>
      </c>
      <c r="I171" s="138"/>
      <c r="J171" s="139">
        <f>ROUND(I171*H171,2)</f>
        <v>0</v>
      </c>
      <c r="K171" s="135" t="s">
        <v>1</v>
      </c>
      <c r="L171" s="33"/>
      <c r="M171" s="140" t="s">
        <v>1</v>
      </c>
      <c r="N171" s="141" t="s">
        <v>46</v>
      </c>
      <c r="P171" s="142">
        <f>O171*H171</f>
        <v>0</v>
      </c>
      <c r="Q171" s="142">
        <v>0</v>
      </c>
      <c r="R171" s="142">
        <f>Q171*H171</f>
        <v>0</v>
      </c>
      <c r="S171" s="142">
        <v>0</v>
      </c>
      <c r="T171" s="143">
        <f>S171*H171</f>
        <v>0</v>
      </c>
      <c r="AR171" s="144" t="s">
        <v>194</v>
      </c>
      <c r="AT171" s="144" t="s">
        <v>189</v>
      </c>
      <c r="AU171" s="144" t="s">
        <v>21</v>
      </c>
      <c r="AY171" s="18" t="s">
        <v>187</v>
      </c>
      <c r="BE171" s="145">
        <f>IF(N171="základní",J171,0)</f>
        <v>0</v>
      </c>
      <c r="BF171" s="145">
        <f>IF(N171="snížená",J171,0)</f>
        <v>0</v>
      </c>
      <c r="BG171" s="145">
        <f>IF(N171="zákl. přenesená",J171,0)</f>
        <v>0</v>
      </c>
      <c r="BH171" s="145">
        <f>IF(N171="sníž. přenesená",J171,0)</f>
        <v>0</v>
      </c>
      <c r="BI171" s="145">
        <f>IF(N171="nulová",J171,0)</f>
        <v>0</v>
      </c>
      <c r="BJ171" s="18" t="s">
        <v>21</v>
      </c>
      <c r="BK171" s="145">
        <f>ROUND(I171*H171,2)</f>
        <v>0</v>
      </c>
      <c r="BL171" s="18" t="s">
        <v>194</v>
      </c>
      <c r="BM171" s="144" t="s">
        <v>482</v>
      </c>
    </row>
    <row r="172" spans="2:65" s="1" customFormat="1" ht="19.2">
      <c r="B172" s="33"/>
      <c r="D172" s="147" t="s">
        <v>219</v>
      </c>
      <c r="F172" s="167" t="s">
        <v>1464</v>
      </c>
      <c r="I172" s="168"/>
      <c r="L172" s="33"/>
      <c r="M172" s="169"/>
      <c r="T172" s="57"/>
      <c r="AT172" s="18" t="s">
        <v>219</v>
      </c>
      <c r="AU172" s="18" t="s">
        <v>21</v>
      </c>
    </row>
    <row r="173" spans="2:65" s="1" customFormat="1" ht="16.5" customHeight="1">
      <c r="B173" s="33"/>
      <c r="C173" s="133" t="s">
        <v>342</v>
      </c>
      <c r="D173" s="133" t="s">
        <v>189</v>
      </c>
      <c r="E173" s="134" t="s">
        <v>1496</v>
      </c>
      <c r="F173" s="135" t="s">
        <v>1497</v>
      </c>
      <c r="G173" s="136" t="s">
        <v>244</v>
      </c>
      <c r="H173" s="137">
        <v>80</v>
      </c>
      <c r="I173" s="138"/>
      <c r="J173" s="139">
        <f>ROUND(I173*H173,2)</f>
        <v>0</v>
      </c>
      <c r="K173" s="135" t="s">
        <v>1</v>
      </c>
      <c r="L173" s="33"/>
      <c r="M173" s="140" t="s">
        <v>1</v>
      </c>
      <c r="N173" s="141" t="s">
        <v>46</v>
      </c>
      <c r="P173" s="142">
        <f>O173*H173</f>
        <v>0</v>
      </c>
      <c r="Q173" s="142">
        <v>0</v>
      </c>
      <c r="R173" s="142">
        <f>Q173*H173</f>
        <v>0</v>
      </c>
      <c r="S173" s="142">
        <v>0</v>
      </c>
      <c r="T173" s="143">
        <f>S173*H173</f>
        <v>0</v>
      </c>
      <c r="AR173" s="144" t="s">
        <v>194</v>
      </c>
      <c r="AT173" s="144" t="s">
        <v>189</v>
      </c>
      <c r="AU173" s="144" t="s">
        <v>21</v>
      </c>
      <c r="AY173" s="18" t="s">
        <v>187</v>
      </c>
      <c r="BE173" s="145">
        <f>IF(N173="základní",J173,0)</f>
        <v>0</v>
      </c>
      <c r="BF173" s="145">
        <f>IF(N173="snížená",J173,0)</f>
        <v>0</v>
      </c>
      <c r="BG173" s="145">
        <f>IF(N173="zákl. přenesená",J173,0)</f>
        <v>0</v>
      </c>
      <c r="BH173" s="145">
        <f>IF(N173="sníž. přenesená",J173,0)</f>
        <v>0</v>
      </c>
      <c r="BI173" s="145">
        <f>IF(N173="nulová",J173,0)</f>
        <v>0</v>
      </c>
      <c r="BJ173" s="18" t="s">
        <v>21</v>
      </c>
      <c r="BK173" s="145">
        <f>ROUND(I173*H173,2)</f>
        <v>0</v>
      </c>
      <c r="BL173" s="18" t="s">
        <v>194</v>
      </c>
      <c r="BM173" s="144" t="s">
        <v>490</v>
      </c>
    </row>
    <row r="174" spans="2:65" s="1" customFormat="1" ht="24.15" customHeight="1">
      <c r="B174" s="33"/>
      <c r="C174" s="133" t="s">
        <v>348</v>
      </c>
      <c r="D174" s="133" t="s">
        <v>189</v>
      </c>
      <c r="E174" s="134" t="s">
        <v>1498</v>
      </c>
      <c r="F174" s="135" t="s">
        <v>1499</v>
      </c>
      <c r="G174" s="136" t="s">
        <v>1165</v>
      </c>
      <c r="H174" s="137">
        <v>1</v>
      </c>
      <c r="I174" s="138"/>
      <c r="J174" s="139">
        <f>ROUND(I174*H174,2)</f>
        <v>0</v>
      </c>
      <c r="K174" s="135" t="s">
        <v>1</v>
      </c>
      <c r="L174" s="33"/>
      <c r="M174" s="140" t="s">
        <v>1</v>
      </c>
      <c r="N174" s="141" t="s">
        <v>46</v>
      </c>
      <c r="P174" s="142">
        <f>O174*H174</f>
        <v>0</v>
      </c>
      <c r="Q174" s="142">
        <v>0</v>
      </c>
      <c r="R174" s="142">
        <f>Q174*H174</f>
        <v>0</v>
      </c>
      <c r="S174" s="142">
        <v>0</v>
      </c>
      <c r="T174" s="143">
        <f>S174*H174</f>
        <v>0</v>
      </c>
      <c r="AR174" s="144" t="s">
        <v>194</v>
      </c>
      <c r="AT174" s="144" t="s">
        <v>189</v>
      </c>
      <c r="AU174" s="144" t="s">
        <v>21</v>
      </c>
      <c r="AY174" s="18" t="s">
        <v>187</v>
      </c>
      <c r="BE174" s="145">
        <f>IF(N174="základní",J174,0)</f>
        <v>0</v>
      </c>
      <c r="BF174" s="145">
        <f>IF(N174="snížená",J174,0)</f>
        <v>0</v>
      </c>
      <c r="BG174" s="145">
        <f>IF(N174="zákl. přenesená",J174,0)</f>
        <v>0</v>
      </c>
      <c r="BH174" s="145">
        <f>IF(N174="sníž. přenesená",J174,0)</f>
        <v>0</v>
      </c>
      <c r="BI174" s="145">
        <f>IF(N174="nulová",J174,0)</f>
        <v>0</v>
      </c>
      <c r="BJ174" s="18" t="s">
        <v>21</v>
      </c>
      <c r="BK174" s="145">
        <f>ROUND(I174*H174,2)</f>
        <v>0</v>
      </c>
      <c r="BL174" s="18" t="s">
        <v>194</v>
      </c>
      <c r="BM174" s="144" t="s">
        <v>502</v>
      </c>
    </row>
    <row r="175" spans="2:65" s="1" customFormat="1" ht="19.2">
      <c r="B175" s="33"/>
      <c r="D175" s="147" t="s">
        <v>219</v>
      </c>
      <c r="F175" s="167" t="s">
        <v>1500</v>
      </c>
      <c r="I175" s="168"/>
      <c r="L175" s="33"/>
      <c r="M175" s="169"/>
      <c r="T175" s="57"/>
      <c r="AT175" s="18" t="s">
        <v>219</v>
      </c>
      <c r="AU175" s="18" t="s">
        <v>21</v>
      </c>
    </row>
    <row r="176" spans="2:65" s="1" customFormat="1" ht="24.15" customHeight="1">
      <c r="B176" s="33"/>
      <c r="C176" s="133" t="s">
        <v>353</v>
      </c>
      <c r="D176" s="133" t="s">
        <v>189</v>
      </c>
      <c r="E176" s="134" t="s">
        <v>1465</v>
      </c>
      <c r="F176" s="135" t="s">
        <v>1501</v>
      </c>
      <c r="G176" s="136" t="s">
        <v>1165</v>
      </c>
      <c r="H176" s="137">
        <v>1</v>
      </c>
      <c r="I176" s="138"/>
      <c r="J176" s="139">
        <f>ROUND(I176*H176,2)</f>
        <v>0</v>
      </c>
      <c r="K176" s="135" t="s">
        <v>1</v>
      </c>
      <c r="L176" s="33"/>
      <c r="M176" s="140" t="s">
        <v>1</v>
      </c>
      <c r="N176" s="141" t="s">
        <v>46</v>
      </c>
      <c r="P176" s="142">
        <f>O176*H176</f>
        <v>0</v>
      </c>
      <c r="Q176" s="142">
        <v>0</v>
      </c>
      <c r="R176" s="142">
        <f>Q176*H176</f>
        <v>0</v>
      </c>
      <c r="S176" s="142">
        <v>0</v>
      </c>
      <c r="T176" s="143">
        <f>S176*H176</f>
        <v>0</v>
      </c>
      <c r="AR176" s="144" t="s">
        <v>194</v>
      </c>
      <c r="AT176" s="144" t="s">
        <v>189</v>
      </c>
      <c r="AU176" s="144" t="s">
        <v>21</v>
      </c>
      <c r="AY176" s="18" t="s">
        <v>187</v>
      </c>
      <c r="BE176" s="145">
        <f>IF(N176="základní",J176,0)</f>
        <v>0</v>
      </c>
      <c r="BF176" s="145">
        <f>IF(N176="snížená",J176,0)</f>
        <v>0</v>
      </c>
      <c r="BG176" s="145">
        <f>IF(N176="zákl. přenesená",J176,0)</f>
        <v>0</v>
      </c>
      <c r="BH176" s="145">
        <f>IF(N176="sníž. přenesená",J176,0)</f>
        <v>0</v>
      </c>
      <c r="BI176" s="145">
        <f>IF(N176="nulová",J176,0)</f>
        <v>0</v>
      </c>
      <c r="BJ176" s="18" t="s">
        <v>21</v>
      </c>
      <c r="BK176" s="145">
        <f>ROUND(I176*H176,2)</f>
        <v>0</v>
      </c>
      <c r="BL176" s="18" t="s">
        <v>194</v>
      </c>
      <c r="BM176" s="144" t="s">
        <v>512</v>
      </c>
    </row>
    <row r="177" spans="2:65" s="1" customFormat="1" ht="16.5" customHeight="1">
      <c r="B177" s="33"/>
      <c r="C177" s="133" t="s">
        <v>340</v>
      </c>
      <c r="D177" s="133" t="s">
        <v>189</v>
      </c>
      <c r="E177" s="134" t="s">
        <v>1502</v>
      </c>
      <c r="F177" s="135" t="s">
        <v>1503</v>
      </c>
      <c r="G177" s="136" t="s">
        <v>1165</v>
      </c>
      <c r="H177" s="137">
        <v>2</v>
      </c>
      <c r="I177" s="138"/>
      <c r="J177" s="139">
        <f>ROUND(I177*H177,2)</f>
        <v>0</v>
      </c>
      <c r="K177" s="135" t="s">
        <v>1</v>
      </c>
      <c r="L177" s="33"/>
      <c r="M177" s="140" t="s">
        <v>1</v>
      </c>
      <c r="N177" s="141" t="s">
        <v>46</v>
      </c>
      <c r="P177" s="142">
        <f>O177*H177</f>
        <v>0</v>
      </c>
      <c r="Q177" s="142">
        <v>0</v>
      </c>
      <c r="R177" s="142">
        <f>Q177*H177</f>
        <v>0</v>
      </c>
      <c r="S177" s="142">
        <v>0</v>
      </c>
      <c r="T177" s="143">
        <f>S177*H177</f>
        <v>0</v>
      </c>
      <c r="AR177" s="144" t="s">
        <v>194</v>
      </c>
      <c r="AT177" s="144" t="s">
        <v>189</v>
      </c>
      <c r="AU177" s="144" t="s">
        <v>21</v>
      </c>
      <c r="AY177" s="18" t="s">
        <v>187</v>
      </c>
      <c r="BE177" s="145">
        <f>IF(N177="základní",J177,0)</f>
        <v>0</v>
      </c>
      <c r="BF177" s="145">
        <f>IF(N177="snížená",J177,0)</f>
        <v>0</v>
      </c>
      <c r="BG177" s="145">
        <f>IF(N177="zákl. přenesená",J177,0)</f>
        <v>0</v>
      </c>
      <c r="BH177" s="145">
        <f>IF(N177="sníž. přenesená",J177,0)</f>
        <v>0</v>
      </c>
      <c r="BI177" s="145">
        <f>IF(N177="nulová",J177,0)</f>
        <v>0</v>
      </c>
      <c r="BJ177" s="18" t="s">
        <v>21</v>
      </c>
      <c r="BK177" s="145">
        <f>ROUND(I177*H177,2)</f>
        <v>0</v>
      </c>
      <c r="BL177" s="18" t="s">
        <v>194</v>
      </c>
      <c r="BM177" s="144" t="s">
        <v>520</v>
      </c>
    </row>
    <row r="178" spans="2:65" s="1" customFormat="1" ht="19.2">
      <c r="B178" s="33"/>
      <c r="D178" s="147" t="s">
        <v>219</v>
      </c>
      <c r="F178" s="167" t="s">
        <v>1504</v>
      </c>
      <c r="I178" s="168"/>
      <c r="L178" s="33"/>
      <c r="M178" s="169"/>
      <c r="T178" s="57"/>
      <c r="AT178" s="18" t="s">
        <v>219</v>
      </c>
      <c r="AU178" s="18" t="s">
        <v>21</v>
      </c>
    </row>
    <row r="179" spans="2:65" s="1" customFormat="1" ht="24.15" customHeight="1">
      <c r="B179" s="33"/>
      <c r="C179" s="133" t="s">
        <v>363</v>
      </c>
      <c r="D179" s="133" t="s">
        <v>189</v>
      </c>
      <c r="E179" s="134" t="s">
        <v>1467</v>
      </c>
      <c r="F179" s="135" t="s">
        <v>1468</v>
      </c>
      <c r="G179" s="136" t="s">
        <v>1165</v>
      </c>
      <c r="H179" s="137">
        <v>1</v>
      </c>
      <c r="I179" s="138"/>
      <c r="J179" s="139">
        <f>ROUND(I179*H179,2)</f>
        <v>0</v>
      </c>
      <c r="K179" s="135" t="s">
        <v>1</v>
      </c>
      <c r="L179" s="33"/>
      <c r="M179" s="140" t="s">
        <v>1</v>
      </c>
      <c r="N179" s="141" t="s">
        <v>46</v>
      </c>
      <c r="P179" s="142">
        <f>O179*H179</f>
        <v>0</v>
      </c>
      <c r="Q179" s="142">
        <v>0</v>
      </c>
      <c r="R179" s="142">
        <f>Q179*H179</f>
        <v>0</v>
      </c>
      <c r="S179" s="142">
        <v>0</v>
      </c>
      <c r="T179" s="143">
        <f>S179*H179</f>
        <v>0</v>
      </c>
      <c r="AR179" s="144" t="s">
        <v>194</v>
      </c>
      <c r="AT179" s="144" t="s">
        <v>189</v>
      </c>
      <c r="AU179" s="144" t="s">
        <v>21</v>
      </c>
      <c r="AY179" s="18" t="s">
        <v>187</v>
      </c>
      <c r="BE179" s="145">
        <f>IF(N179="základní",J179,0)</f>
        <v>0</v>
      </c>
      <c r="BF179" s="145">
        <f>IF(N179="snížená",J179,0)</f>
        <v>0</v>
      </c>
      <c r="BG179" s="145">
        <f>IF(N179="zákl. přenesená",J179,0)</f>
        <v>0</v>
      </c>
      <c r="BH179" s="145">
        <f>IF(N179="sníž. přenesená",J179,0)</f>
        <v>0</v>
      </c>
      <c r="BI179" s="145">
        <f>IF(N179="nulová",J179,0)</f>
        <v>0</v>
      </c>
      <c r="BJ179" s="18" t="s">
        <v>21</v>
      </c>
      <c r="BK179" s="145">
        <f>ROUND(I179*H179,2)</f>
        <v>0</v>
      </c>
      <c r="BL179" s="18" t="s">
        <v>194</v>
      </c>
      <c r="BM179" s="144" t="s">
        <v>532</v>
      </c>
    </row>
    <row r="180" spans="2:65" s="11" customFormat="1" ht="25.95" customHeight="1">
      <c r="B180" s="121"/>
      <c r="D180" s="122" t="s">
        <v>80</v>
      </c>
      <c r="E180" s="123" t="s">
        <v>1469</v>
      </c>
      <c r="F180" s="123" t="s">
        <v>1470</v>
      </c>
      <c r="I180" s="124"/>
      <c r="J180" s="125">
        <f>BK180</f>
        <v>0</v>
      </c>
      <c r="L180" s="121"/>
      <c r="M180" s="126"/>
      <c r="P180" s="127">
        <f>SUM(P181:P182)</f>
        <v>0</v>
      </c>
      <c r="R180" s="127">
        <f>SUM(R181:R182)</f>
        <v>0</v>
      </c>
      <c r="T180" s="128">
        <f>SUM(T181:T182)</f>
        <v>0</v>
      </c>
      <c r="AR180" s="122" t="s">
        <v>21</v>
      </c>
      <c r="AT180" s="129" t="s">
        <v>80</v>
      </c>
      <c r="AU180" s="129" t="s">
        <v>81</v>
      </c>
      <c r="AY180" s="122" t="s">
        <v>187</v>
      </c>
      <c r="BK180" s="130">
        <f>SUM(BK181:BK182)</f>
        <v>0</v>
      </c>
    </row>
    <row r="181" spans="2:65" s="1" customFormat="1" ht="16.5" customHeight="1">
      <c r="B181" s="33"/>
      <c r="C181" s="133" t="s">
        <v>369</v>
      </c>
      <c r="D181" s="133" t="s">
        <v>189</v>
      </c>
      <c r="E181" s="134" t="s">
        <v>1505</v>
      </c>
      <c r="F181" s="135" t="s">
        <v>1506</v>
      </c>
      <c r="G181" s="136" t="s">
        <v>244</v>
      </c>
      <c r="H181" s="137">
        <v>70</v>
      </c>
      <c r="I181" s="138"/>
      <c r="J181" s="139">
        <f>ROUND(I181*H181,2)</f>
        <v>0</v>
      </c>
      <c r="K181" s="135" t="s">
        <v>1</v>
      </c>
      <c r="L181" s="33"/>
      <c r="M181" s="140" t="s">
        <v>1</v>
      </c>
      <c r="N181" s="141" t="s">
        <v>46</v>
      </c>
      <c r="P181" s="142">
        <f>O181*H181</f>
        <v>0</v>
      </c>
      <c r="Q181" s="142">
        <v>0</v>
      </c>
      <c r="R181" s="142">
        <f>Q181*H181</f>
        <v>0</v>
      </c>
      <c r="S181" s="142">
        <v>0</v>
      </c>
      <c r="T181" s="143">
        <f>S181*H181</f>
        <v>0</v>
      </c>
      <c r="AR181" s="144" t="s">
        <v>194</v>
      </c>
      <c r="AT181" s="144" t="s">
        <v>189</v>
      </c>
      <c r="AU181" s="144" t="s">
        <v>21</v>
      </c>
      <c r="AY181" s="18" t="s">
        <v>187</v>
      </c>
      <c r="BE181" s="145">
        <f>IF(N181="základní",J181,0)</f>
        <v>0</v>
      </c>
      <c r="BF181" s="145">
        <f>IF(N181="snížená",J181,0)</f>
        <v>0</v>
      </c>
      <c r="BG181" s="145">
        <f>IF(N181="zákl. přenesená",J181,0)</f>
        <v>0</v>
      </c>
      <c r="BH181" s="145">
        <f>IF(N181="sníž. přenesená",J181,0)</f>
        <v>0</v>
      </c>
      <c r="BI181" s="145">
        <f>IF(N181="nulová",J181,0)</f>
        <v>0</v>
      </c>
      <c r="BJ181" s="18" t="s">
        <v>21</v>
      </c>
      <c r="BK181" s="145">
        <f>ROUND(I181*H181,2)</f>
        <v>0</v>
      </c>
      <c r="BL181" s="18" t="s">
        <v>194</v>
      </c>
      <c r="BM181" s="144" t="s">
        <v>541</v>
      </c>
    </row>
    <row r="182" spans="2:65" s="1" customFormat="1" ht="16.5" customHeight="1">
      <c r="B182" s="33"/>
      <c r="C182" s="133" t="s">
        <v>375</v>
      </c>
      <c r="D182" s="133" t="s">
        <v>189</v>
      </c>
      <c r="E182" s="134" t="s">
        <v>1471</v>
      </c>
      <c r="F182" s="135" t="s">
        <v>1472</v>
      </c>
      <c r="G182" s="136" t="s">
        <v>1161</v>
      </c>
      <c r="H182" s="137">
        <v>4.5</v>
      </c>
      <c r="I182" s="138"/>
      <c r="J182" s="139">
        <f>ROUND(I182*H182,2)</f>
        <v>0</v>
      </c>
      <c r="K182" s="135" t="s">
        <v>1</v>
      </c>
      <c r="L182" s="33"/>
      <c r="M182" s="140" t="s">
        <v>1</v>
      </c>
      <c r="N182" s="141" t="s">
        <v>46</v>
      </c>
      <c r="P182" s="142">
        <f>O182*H182</f>
        <v>0</v>
      </c>
      <c r="Q182" s="142">
        <v>0</v>
      </c>
      <c r="R182" s="142">
        <f>Q182*H182</f>
        <v>0</v>
      </c>
      <c r="S182" s="142">
        <v>0</v>
      </c>
      <c r="T182" s="143">
        <f>S182*H182</f>
        <v>0</v>
      </c>
      <c r="AR182" s="144" t="s">
        <v>194</v>
      </c>
      <c r="AT182" s="144" t="s">
        <v>189</v>
      </c>
      <c r="AU182" s="144" t="s">
        <v>21</v>
      </c>
      <c r="AY182" s="18" t="s">
        <v>187</v>
      </c>
      <c r="BE182" s="145">
        <f>IF(N182="základní",J182,0)</f>
        <v>0</v>
      </c>
      <c r="BF182" s="145">
        <f>IF(N182="snížená",J182,0)</f>
        <v>0</v>
      </c>
      <c r="BG182" s="145">
        <f>IF(N182="zákl. přenesená",J182,0)</f>
        <v>0</v>
      </c>
      <c r="BH182" s="145">
        <f>IF(N182="sníž. přenesená",J182,0)</f>
        <v>0</v>
      </c>
      <c r="BI182" s="145">
        <f>IF(N182="nulová",J182,0)</f>
        <v>0</v>
      </c>
      <c r="BJ182" s="18" t="s">
        <v>21</v>
      </c>
      <c r="BK182" s="145">
        <f>ROUND(I182*H182,2)</f>
        <v>0</v>
      </c>
      <c r="BL182" s="18" t="s">
        <v>194</v>
      </c>
      <c r="BM182" s="144" t="s">
        <v>550</v>
      </c>
    </row>
    <row r="183" spans="2:65" s="11" customFormat="1" ht="25.95" customHeight="1">
      <c r="B183" s="121"/>
      <c r="D183" s="122" t="s">
        <v>80</v>
      </c>
      <c r="E183" s="123" t="s">
        <v>1507</v>
      </c>
      <c r="F183" s="123" t="s">
        <v>1508</v>
      </c>
      <c r="I183" s="124"/>
      <c r="J183" s="125">
        <f>BK183</f>
        <v>0</v>
      </c>
      <c r="L183" s="121"/>
      <c r="M183" s="126"/>
      <c r="P183" s="127">
        <f>P184</f>
        <v>0</v>
      </c>
      <c r="R183" s="127">
        <f>R184</f>
        <v>0</v>
      </c>
      <c r="T183" s="128">
        <f>T184</f>
        <v>0</v>
      </c>
      <c r="AR183" s="122" t="s">
        <v>21</v>
      </c>
      <c r="AT183" s="129" t="s">
        <v>80</v>
      </c>
      <c r="AU183" s="129" t="s">
        <v>81</v>
      </c>
      <c r="AY183" s="122" t="s">
        <v>187</v>
      </c>
      <c r="BK183" s="130">
        <f>BK184</f>
        <v>0</v>
      </c>
    </row>
    <row r="184" spans="2:65" s="1" customFormat="1" ht="16.5" customHeight="1">
      <c r="B184" s="33"/>
      <c r="C184" s="133" t="s">
        <v>380</v>
      </c>
      <c r="D184" s="133" t="s">
        <v>189</v>
      </c>
      <c r="E184" s="134" t="s">
        <v>1509</v>
      </c>
      <c r="F184" s="135" t="s">
        <v>1510</v>
      </c>
      <c r="G184" s="136" t="s">
        <v>1161</v>
      </c>
      <c r="H184" s="137">
        <v>3.5999999999999997E-2</v>
      </c>
      <c r="I184" s="138"/>
      <c r="J184" s="139">
        <f>ROUND(I184*H184,2)</f>
        <v>0</v>
      </c>
      <c r="K184" s="135" t="s">
        <v>1</v>
      </c>
      <c r="L184" s="33"/>
      <c r="M184" s="187" t="s">
        <v>1</v>
      </c>
      <c r="N184" s="188" t="s">
        <v>46</v>
      </c>
      <c r="O184" s="189"/>
      <c r="P184" s="190">
        <f>O184*H184</f>
        <v>0</v>
      </c>
      <c r="Q184" s="190">
        <v>0</v>
      </c>
      <c r="R184" s="190">
        <f>Q184*H184</f>
        <v>0</v>
      </c>
      <c r="S184" s="190">
        <v>0</v>
      </c>
      <c r="T184" s="191">
        <f>S184*H184</f>
        <v>0</v>
      </c>
      <c r="AR184" s="144" t="s">
        <v>194</v>
      </c>
      <c r="AT184" s="144" t="s">
        <v>189</v>
      </c>
      <c r="AU184" s="144" t="s">
        <v>21</v>
      </c>
      <c r="AY184" s="18" t="s">
        <v>187</v>
      </c>
      <c r="BE184" s="145">
        <f>IF(N184="základní",J184,0)</f>
        <v>0</v>
      </c>
      <c r="BF184" s="145">
        <f>IF(N184="snížená",J184,0)</f>
        <v>0</v>
      </c>
      <c r="BG184" s="145">
        <f>IF(N184="zákl. přenesená",J184,0)</f>
        <v>0</v>
      </c>
      <c r="BH184" s="145">
        <f>IF(N184="sníž. přenesená",J184,0)</f>
        <v>0</v>
      </c>
      <c r="BI184" s="145">
        <f>IF(N184="nulová",J184,0)</f>
        <v>0</v>
      </c>
      <c r="BJ184" s="18" t="s">
        <v>21</v>
      </c>
      <c r="BK184" s="145">
        <f>ROUND(I184*H184,2)</f>
        <v>0</v>
      </c>
      <c r="BL184" s="18" t="s">
        <v>194</v>
      </c>
      <c r="BM184" s="144" t="s">
        <v>561</v>
      </c>
    </row>
    <row r="185" spans="2:65" s="1" customFormat="1" ht="6.9" customHeight="1">
      <c r="B185" s="45"/>
      <c r="C185" s="46"/>
      <c r="D185" s="46"/>
      <c r="E185" s="46"/>
      <c r="F185" s="46"/>
      <c r="G185" s="46"/>
      <c r="H185" s="46"/>
      <c r="I185" s="46"/>
      <c r="J185" s="46"/>
      <c r="K185" s="46"/>
      <c r="L185" s="33"/>
    </row>
  </sheetData>
  <sheetProtection algorithmName="SHA-512" hashValue="DweBO79+I62YNULhQaKp+geilxyXaJ7vxSJ3K/3d8mUa48CxpXHAz9VlZjq49H4zy9SRj1E/jMGBMr3/ZhdahA==" saltValue="mXgNWsvBl49gPuKS/nsUmIGXCrGadFQL64NmlYjUTsm88EdmKMm+LvZau1Q/eoVZJKxAO0s2mKjHtfF6VaovEg==" spinCount="100000" sheet="1" objects="1" scenarios="1" formatColumns="0" formatRows="0" autoFilter="0"/>
  <autoFilter ref="C122:K184" xr:uid="{00000000-0009-0000-0000-00000C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4" fitToHeight="100" orientation="landscape" r:id="rId1"/>
  <headerFooter>
    <oddFooter>&amp;CStrana &amp;P z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2:BM201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8" t="s">
        <v>127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91</v>
      </c>
    </row>
    <row r="4" spans="2:46" ht="24.9" customHeight="1">
      <c r="B4" s="21"/>
      <c r="D4" s="22" t="s">
        <v>144</v>
      </c>
      <c r="L4" s="21"/>
      <c r="M4" s="89" t="s">
        <v>10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241" t="str">
        <f>'Rekapitulace stavby'!K6</f>
        <v>Liberecká náplavka - Revize 03</v>
      </c>
      <c r="F7" s="242"/>
      <c r="G7" s="242"/>
      <c r="H7" s="242"/>
      <c r="L7" s="21"/>
    </row>
    <row r="8" spans="2:46" s="1" customFormat="1" ht="12" customHeight="1">
      <c r="B8" s="33"/>
      <c r="D8" s="28" t="s">
        <v>145</v>
      </c>
      <c r="L8" s="33"/>
    </row>
    <row r="9" spans="2:46" s="1" customFormat="1" ht="16.5" customHeight="1">
      <c r="B9" s="33"/>
      <c r="E9" s="207" t="s">
        <v>1511</v>
      </c>
      <c r="F9" s="243"/>
      <c r="G9" s="243"/>
      <c r="H9" s="243"/>
      <c r="L9" s="33"/>
    </row>
    <row r="10" spans="2:46" s="1" customFormat="1" ht="10.199999999999999">
      <c r="B10" s="33"/>
      <c r="L10" s="33"/>
    </row>
    <row r="11" spans="2:46" s="1" customFormat="1" ht="12" customHeight="1">
      <c r="B11" s="33"/>
      <c r="D11" s="28" t="s">
        <v>19</v>
      </c>
      <c r="F11" s="26" t="s">
        <v>1</v>
      </c>
      <c r="I11" s="28" t="s">
        <v>20</v>
      </c>
      <c r="J11" s="26" t="s">
        <v>1</v>
      </c>
      <c r="L11" s="33"/>
    </row>
    <row r="12" spans="2:46" s="1" customFormat="1" ht="12" customHeight="1">
      <c r="B12" s="33"/>
      <c r="D12" s="28" t="s">
        <v>22</v>
      </c>
      <c r="F12" s="26" t="s">
        <v>148</v>
      </c>
      <c r="I12" s="28" t="s">
        <v>24</v>
      </c>
      <c r="J12" s="53" t="str">
        <f>'Rekapitulace stavby'!AN8</f>
        <v>15. 10. 2025</v>
      </c>
      <c r="L12" s="33"/>
    </row>
    <row r="13" spans="2:46" s="1" customFormat="1" ht="10.8" customHeight="1">
      <c r="B13" s="33"/>
      <c r="L13" s="33"/>
    </row>
    <row r="14" spans="2:46" s="1" customFormat="1" ht="12" customHeight="1">
      <c r="B14" s="33"/>
      <c r="D14" s="28" t="s">
        <v>28</v>
      </c>
      <c r="I14" s="28" t="s">
        <v>29</v>
      </c>
      <c r="J14" s="26" t="str">
        <f>IF('Rekapitulace stavby'!AN10="","",'Rekapitulace stavby'!AN10)</f>
        <v/>
      </c>
      <c r="L14" s="33"/>
    </row>
    <row r="15" spans="2:46" s="1" customFormat="1" ht="18" customHeight="1">
      <c r="B15" s="33"/>
      <c r="E15" s="26" t="str">
        <f>IF('Rekapitulace stavby'!E11="","",'Rekapitulace stavby'!E11)</f>
        <v xml:space="preserve">Statutární město Liberec </v>
      </c>
      <c r="I15" s="28" t="s">
        <v>31</v>
      </c>
      <c r="J15" s="26" t="str">
        <f>IF('Rekapitulace stavby'!AN11="","",'Rekapitulace stavby'!AN11)</f>
        <v/>
      </c>
      <c r="L15" s="33"/>
    </row>
    <row r="16" spans="2:46" s="1" customFormat="1" ht="6.9" customHeight="1">
      <c r="B16" s="33"/>
      <c r="L16" s="33"/>
    </row>
    <row r="17" spans="2:12" s="1" customFormat="1" ht="12" customHeight="1">
      <c r="B17" s="33"/>
      <c r="D17" s="28" t="s">
        <v>32</v>
      </c>
      <c r="I17" s="28" t="s">
        <v>29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244" t="str">
        <f>'Rekapitulace stavby'!E14</f>
        <v>Vyplň údaj</v>
      </c>
      <c r="F18" s="213"/>
      <c r="G18" s="213"/>
      <c r="H18" s="213"/>
      <c r="I18" s="28" t="s">
        <v>31</v>
      </c>
      <c r="J18" s="29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8" t="s">
        <v>34</v>
      </c>
      <c r="I20" s="28" t="s">
        <v>29</v>
      </c>
      <c r="J20" s="26" t="str">
        <f>IF('Rekapitulace stavby'!AN16="","",'Rekapitulace stavby'!AN16)</f>
        <v/>
      </c>
      <c r="L20" s="33"/>
    </row>
    <row r="21" spans="2:12" s="1" customFormat="1" ht="18" customHeight="1">
      <c r="B21" s="33"/>
      <c r="E21" s="26" t="str">
        <f>IF('Rekapitulace stavby'!E17="","",'Rekapitulace stavby'!E17)</f>
        <v>re: architekti studio s.r.o.</v>
      </c>
      <c r="I21" s="28" t="s">
        <v>31</v>
      </c>
      <c r="J21" s="26" t="str">
        <f>IF('Rekapitulace stavby'!AN17="","",'Rekapitulace stavby'!AN17)</f>
        <v/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8" t="s">
        <v>37</v>
      </c>
      <c r="I23" s="28" t="s">
        <v>29</v>
      </c>
      <c r="J23" s="26" t="str">
        <f>IF('Rekapitulace stavby'!AN19="","",'Rekapitulace stavby'!AN19)</f>
        <v/>
      </c>
      <c r="L23" s="33"/>
    </row>
    <row r="24" spans="2:12" s="1" customFormat="1" ht="18" customHeight="1">
      <c r="B24" s="33"/>
      <c r="E24" s="26" t="str">
        <f>IF('Rekapitulace stavby'!E20="","",'Rekapitulace stavby'!E20)</f>
        <v>PROPOS Liberec s.r.o.</v>
      </c>
      <c r="I24" s="28" t="s">
        <v>31</v>
      </c>
      <c r="J24" s="26" t="str">
        <f>IF('Rekapitulace stavby'!AN20="","",'Rekapitulace stavby'!AN20)</f>
        <v/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8" t="s">
        <v>39</v>
      </c>
      <c r="L26" s="33"/>
    </row>
    <row r="27" spans="2:12" s="7" customFormat="1" ht="47.25" customHeight="1">
      <c r="B27" s="90"/>
      <c r="E27" s="218" t="s">
        <v>1392</v>
      </c>
      <c r="F27" s="218"/>
      <c r="G27" s="218"/>
      <c r="H27" s="218"/>
      <c r="L27" s="90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4"/>
      <c r="E29" s="54"/>
      <c r="F29" s="54"/>
      <c r="G29" s="54"/>
      <c r="H29" s="54"/>
      <c r="I29" s="54"/>
      <c r="J29" s="54"/>
      <c r="K29" s="54"/>
      <c r="L29" s="33"/>
    </row>
    <row r="30" spans="2:12" s="1" customFormat="1" ht="25.35" customHeight="1">
      <c r="B30" s="33"/>
      <c r="D30" s="91" t="s">
        <v>41</v>
      </c>
      <c r="J30" s="67">
        <f>ROUND(J122, 2)</f>
        <v>0</v>
      </c>
      <c r="L30" s="33"/>
    </row>
    <row r="31" spans="2:12" s="1" customFormat="1" ht="6.9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14.4" customHeight="1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4" customHeight="1">
      <c r="B33" s="33"/>
      <c r="D33" s="56" t="s">
        <v>45</v>
      </c>
      <c r="E33" s="28" t="s">
        <v>46</v>
      </c>
      <c r="F33" s="92">
        <f>ROUND((SUM(BE122:BE200)),  2)</f>
        <v>0</v>
      </c>
      <c r="I33" s="93">
        <v>0.21</v>
      </c>
      <c r="J33" s="92">
        <f>ROUND(((SUM(BE122:BE200))*I33),  2)</f>
        <v>0</v>
      </c>
      <c r="L33" s="33"/>
    </row>
    <row r="34" spans="2:12" s="1" customFormat="1" ht="14.4" customHeight="1">
      <c r="B34" s="33"/>
      <c r="E34" s="28" t="s">
        <v>47</v>
      </c>
      <c r="F34" s="92">
        <f>ROUND((SUM(BF122:BF200)),  2)</f>
        <v>0</v>
      </c>
      <c r="I34" s="93">
        <v>0.12</v>
      </c>
      <c r="J34" s="92">
        <f>ROUND(((SUM(BF122:BF200))*I34),  2)</f>
        <v>0</v>
      </c>
      <c r="L34" s="33"/>
    </row>
    <row r="35" spans="2:12" s="1" customFormat="1" ht="14.4" hidden="1" customHeight="1">
      <c r="B35" s="33"/>
      <c r="E35" s="28" t="s">
        <v>48</v>
      </c>
      <c r="F35" s="92">
        <f>ROUND((SUM(BG122:BG200)),  2)</f>
        <v>0</v>
      </c>
      <c r="I35" s="93">
        <v>0.21</v>
      </c>
      <c r="J35" s="92">
        <f>0</f>
        <v>0</v>
      </c>
      <c r="L35" s="33"/>
    </row>
    <row r="36" spans="2:12" s="1" customFormat="1" ht="14.4" hidden="1" customHeight="1">
      <c r="B36" s="33"/>
      <c r="E36" s="28" t="s">
        <v>49</v>
      </c>
      <c r="F36" s="92">
        <f>ROUND((SUM(BH122:BH200)),  2)</f>
        <v>0</v>
      </c>
      <c r="I36" s="93">
        <v>0.12</v>
      </c>
      <c r="J36" s="92">
        <f>0</f>
        <v>0</v>
      </c>
      <c r="L36" s="33"/>
    </row>
    <row r="37" spans="2:12" s="1" customFormat="1" ht="14.4" hidden="1" customHeight="1">
      <c r="B37" s="33"/>
      <c r="E37" s="28" t="s">
        <v>50</v>
      </c>
      <c r="F37" s="92">
        <f>ROUND((SUM(BI122:BI200)),  2)</f>
        <v>0</v>
      </c>
      <c r="I37" s="93">
        <v>0</v>
      </c>
      <c r="J37" s="92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4"/>
      <c r="D39" s="95" t="s">
        <v>51</v>
      </c>
      <c r="E39" s="58"/>
      <c r="F39" s="58"/>
      <c r="G39" s="96" t="s">
        <v>52</v>
      </c>
      <c r="H39" s="97" t="s">
        <v>53</v>
      </c>
      <c r="I39" s="58"/>
      <c r="J39" s="98">
        <f>SUM(J30:J37)</f>
        <v>0</v>
      </c>
      <c r="K39" s="99"/>
      <c r="L39" s="33"/>
    </row>
    <row r="40" spans="2:12" s="1" customFormat="1" ht="14.4" customHeight="1">
      <c r="B40" s="33"/>
      <c r="L40" s="33"/>
    </row>
    <row r="41" spans="2:12" ht="14.4" customHeight="1">
      <c r="B41" s="21"/>
      <c r="L41" s="21"/>
    </row>
    <row r="42" spans="2:12" ht="14.4" customHeight="1">
      <c r="B42" s="21"/>
      <c r="L42" s="21"/>
    </row>
    <row r="43" spans="2:12" ht="14.4" customHeight="1">
      <c r="B43" s="21"/>
      <c r="L43" s="21"/>
    </row>
    <row r="44" spans="2:12" ht="14.4" customHeight="1">
      <c r="B44" s="21"/>
      <c r="L44" s="21"/>
    </row>
    <row r="45" spans="2:12" ht="14.4" customHeight="1">
      <c r="B45" s="21"/>
      <c r="L45" s="21"/>
    </row>
    <row r="46" spans="2:12" ht="14.4" customHeight="1">
      <c r="B46" s="21"/>
      <c r="L46" s="21"/>
    </row>
    <row r="47" spans="2:12" ht="14.4" customHeight="1">
      <c r="B47" s="21"/>
      <c r="L47" s="21"/>
    </row>
    <row r="48" spans="2:12" ht="14.4" customHeight="1">
      <c r="B48" s="21"/>
      <c r="L48" s="21"/>
    </row>
    <row r="49" spans="2:12" ht="14.4" customHeight="1">
      <c r="B49" s="21"/>
      <c r="L49" s="21"/>
    </row>
    <row r="50" spans="2:12" s="1" customFormat="1" ht="14.4" customHeight="1">
      <c r="B50" s="33"/>
      <c r="D50" s="42" t="s">
        <v>54</v>
      </c>
      <c r="E50" s="43"/>
      <c r="F50" s="43"/>
      <c r="G50" s="42" t="s">
        <v>55</v>
      </c>
      <c r="H50" s="43"/>
      <c r="I50" s="43"/>
      <c r="J50" s="43"/>
      <c r="K50" s="43"/>
      <c r="L50" s="33"/>
    </row>
    <row r="51" spans="2:12" ht="10.199999999999999">
      <c r="B51" s="21"/>
      <c r="L51" s="21"/>
    </row>
    <row r="52" spans="2:12" ht="10.199999999999999">
      <c r="B52" s="21"/>
      <c r="L52" s="21"/>
    </row>
    <row r="53" spans="2:12" ht="10.199999999999999">
      <c r="B53" s="21"/>
      <c r="L53" s="21"/>
    </row>
    <row r="54" spans="2:12" ht="10.199999999999999">
      <c r="B54" s="21"/>
      <c r="L54" s="21"/>
    </row>
    <row r="55" spans="2:12" ht="10.199999999999999">
      <c r="B55" s="21"/>
      <c r="L55" s="21"/>
    </row>
    <row r="56" spans="2:12" ht="10.199999999999999">
      <c r="B56" s="21"/>
      <c r="L56" s="21"/>
    </row>
    <row r="57" spans="2:12" ht="10.199999999999999">
      <c r="B57" s="21"/>
      <c r="L57" s="21"/>
    </row>
    <row r="58" spans="2:12" ht="10.199999999999999">
      <c r="B58" s="21"/>
      <c r="L58" s="21"/>
    </row>
    <row r="59" spans="2:12" ht="10.199999999999999">
      <c r="B59" s="21"/>
      <c r="L59" s="21"/>
    </row>
    <row r="60" spans="2:12" ht="10.199999999999999">
      <c r="B60" s="21"/>
      <c r="L60" s="21"/>
    </row>
    <row r="61" spans="2:12" s="1" customFormat="1" ht="13.2">
      <c r="B61" s="33"/>
      <c r="D61" s="44" t="s">
        <v>56</v>
      </c>
      <c r="E61" s="35"/>
      <c r="F61" s="100" t="s">
        <v>57</v>
      </c>
      <c r="G61" s="44" t="s">
        <v>56</v>
      </c>
      <c r="H61" s="35"/>
      <c r="I61" s="35"/>
      <c r="J61" s="101" t="s">
        <v>57</v>
      </c>
      <c r="K61" s="35"/>
      <c r="L61" s="33"/>
    </row>
    <row r="62" spans="2:12" ht="10.199999999999999">
      <c r="B62" s="21"/>
      <c r="L62" s="21"/>
    </row>
    <row r="63" spans="2:12" ht="10.199999999999999">
      <c r="B63" s="21"/>
      <c r="L63" s="21"/>
    </row>
    <row r="64" spans="2:12" ht="10.199999999999999">
      <c r="B64" s="21"/>
      <c r="L64" s="21"/>
    </row>
    <row r="65" spans="2:12" s="1" customFormat="1" ht="13.2">
      <c r="B65" s="33"/>
      <c r="D65" s="42" t="s">
        <v>58</v>
      </c>
      <c r="E65" s="43"/>
      <c r="F65" s="43"/>
      <c r="G65" s="42" t="s">
        <v>59</v>
      </c>
      <c r="H65" s="43"/>
      <c r="I65" s="43"/>
      <c r="J65" s="43"/>
      <c r="K65" s="43"/>
      <c r="L65" s="33"/>
    </row>
    <row r="66" spans="2:12" ht="10.199999999999999">
      <c r="B66" s="21"/>
      <c r="L66" s="21"/>
    </row>
    <row r="67" spans="2:12" ht="10.199999999999999">
      <c r="B67" s="21"/>
      <c r="L67" s="21"/>
    </row>
    <row r="68" spans="2:12" ht="10.199999999999999">
      <c r="B68" s="21"/>
      <c r="L68" s="21"/>
    </row>
    <row r="69" spans="2:12" ht="10.199999999999999">
      <c r="B69" s="21"/>
      <c r="L69" s="21"/>
    </row>
    <row r="70" spans="2:12" ht="10.199999999999999">
      <c r="B70" s="21"/>
      <c r="L70" s="21"/>
    </row>
    <row r="71" spans="2:12" ht="10.199999999999999">
      <c r="B71" s="21"/>
      <c r="L71" s="21"/>
    </row>
    <row r="72" spans="2:12" ht="10.199999999999999">
      <c r="B72" s="21"/>
      <c r="L72" s="21"/>
    </row>
    <row r="73" spans="2:12" ht="10.199999999999999">
      <c r="B73" s="21"/>
      <c r="L73" s="21"/>
    </row>
    <row r="74" spans="2:12" ht="10.199999999999999">
      <c r="B74" s="21"/>
      <c r="L74" s="21"/>
    </row>
    <row r="75" spans="2:12" ht="10.199999999999999">
      <c r="B75" s="21"/>
      <c r="L75" s="21"/>
    </row>
    <row r="76" spans="2:12" s="1" customFormat="1" ht="13.2">
      <c r="B76" s="33"/>
      <c r="D76" s="44" t="s">
        <v>56</v>
      </c>
      <c r="E76" s="35"/>
      <c r="F76" s="100" t="s">
        <v>57</v>
      </c>
      <c r="G76" s="44" t="s">
        <v>56</v>
      </c>
      <c r="H76" s="35"/>
      <c r="I76" s="35"/>
      <c r="J76" s="101" t="s">
        <v>57</v>
      </c>
      <c r="K76" s="35"/>
      <c r="L76" s="33"/>
    </row>
    <row r="77" spans="2:12" s="1" customFormat="1" ht="14.4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47" s="1" customFormat="1" ht="6.9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47" s="1" customFormat="1" ht="24.9" customHeight="1">
      <c r="B82" s="33"/>
      <c r="C82" s="22" t="s">
        <v>151</v>
      </c>
      <c r="L82" s="33"/>
    </row>
    <row r="83" spans="2:47" s="1" customFormat="1" ht="6.9" customHeight="1">
      <c r="B83" s="33"/>
      <c r="L83" s="33"/>
    </row>
    <row r="84" spans="2:47" s="1" customFormat="1" ht="12" customHeight="1">
      <c r="B84" s="33"/>
      <c r="C84" s="28" t="s">
        <v>16</v>
      </c>
      <c r="L84" s="33"/>
    </row>
    <row r="85" spans="2:47" s="1" customFormat="1" ht="16.5" customHeight="1">
      <c r="B85" s="33"/>
      <c r="E85" s="241" t="str">
        <f>E7</f>
        <v>Liberecká náplavka - Revize 03</v>
      </c>
      <c r="F85" s="242"/>
      <c r="G85" s="242"/>
      <c r="H85" s="242"/>
      <c r="L85" s="33"/>
    </row>
    <row r="86" spans="2:47" s="1" customFormat="1" ht="12" customHeight="1">
      <c r="B86" s="33"/>
      <c r="C86" s="28" t="s">
        <v>145</v>
      </c>
      <c r="L86" s="33"/>
    </row>
    <row r="87" spans="2:47" s="1" customFormat="1" ht="16.5" customHeight="1">
      <c r="B87" s="33"/>
      <c r="E87" s="207" t="str">
        <f>E9</f>
        <v>SO 421 - SO421  Veřejné osvětlení – levý břeh</v>
      </c>
      <c r="F87" s="243"/>
      <c r="G87" s="243"/>
      <c r="H87" s="243"/>
      <c r="L87" s="33"/>
    </row>
    <row r="88" spans="2:47" s="1" customFormat="1" ht="6.9" customHeight="1">
      <c r="B88" s="33"/>
      <c r="L88" s="33"/>
    </row>
    <row r="89" spans="2:47" s="1" customFormat="1" ht="12" customHeight="1">
      <c r="B89" s="33"/>
      <c r="C89" s="28" t="s">
        <v>22</v>
      </c>
      <c r="F89" s="26" t="str">
        <f>F12</f>
        <v xml:space="preserve"> </v>
      </c>
      <c r="I89" s="28" t="s">
        <v>24</v>
      </c>
      <c r="J89" s="53" t="str">
        <f>IF(J12="","",J12)</f>
        <v>15. 10. 2025</v>
      </c>
      <c r="L89" s="33"/>
    </row>
    <row r="90" spans="2:47" s="1" customFormat="1" ht="6.9" customHeight="1">
      <c r="B90" s="33"/>
      <c r="L90" s="33"/>
    </row>
    <row r="91" spans="2:47" s="1" customFormat="1" ht="25.65" customHeight="1">
      <c r="B91" s="33"/>
      <c r="C91" s="28" t="s">
        <v>28</v>
      </c>
      <c r="F91" s="26" t="str">
        <f>E15</f>
        <v xml:space="preserve">Statutární město Liberec </v>
      </c>
      <c r="I91" s="28" t="s">
        <v>34</v>
      </c>
      <c r="J91" s="31" t="str">
        <f>E21</f>
        <v>re: architekti studio s.r.o.</v>
      </c>
      <c r="L91" s="33"/>
    </row>
    <row r="92" spans="2:47" s="1" customFormat="1" ht="25.65" customHeight="1">
      <c r="B92" s="33"/>
      <c r="C92" s="28" t="s">
        <v>32</v>
      </c>
      <c r="F92" s="26" t="str">
        <f>IF(E18="","",E18)</f>
        <v>Vyplň údaj</v>
      </c>
      <c r="I92" s="28" t="s">
        <v>37</v>
      </c>
      <c r="J92" s="31" t="str">
        <f>E24</f>
        <v>PROPOS Liberec s.r.o.</v>
      </c>
      <c r="L92" s="33"/>
    </row>
    <row r="93" spans="2:47" s="1" customFormat="1" ht="10.35" customHeight="1">
      <c r="B93" s="33"/>
      <c r="L93" s="33"/>
    </row>
    <row r="94" spans="2:47" s="1" customFormat="1" ht="29.25" customHeight="1">
      <c r="B94" s="33"/>
      <c r="C94" s="102" t="s">
        <v>152</v>
      </c>
      <c r="D94" s="94"/>
      <c r="E94" s="94"/>
      <c r="F94" s="94"/>
      <c r="G94" s="94"/>
      <c r="H94" s="94"/>
      <c r="I94" s="94"/>
      <c r="J94" s="103" t="s">
        <v>153</v>
      </c>
      <c r="K94" s="94"/>
      <c r="L94" s="33"/>
    </row>
    <row r="95" spans="2:47" s="1" customFormat="1" ht="10.35" customHeight="1">
      <c r="B95" s="33"/>
      <c r="L95" s="33"/>
    </row>
    <row r="96" spans="2:47" s="1" customFormat="1" ht="22.8" customHeight="1">
      <c r="B96" s="33"/>
      <c r="C96" s="104" t="s">
        <v>154</v>
      </c>
      <c r="J96" s="67">
        <f>J122</f>
        <v>0</v>
      </c>
      <c r="L96" s="33"/>
      <c r="AU96" s="18" t="s">
        <v>155</v>
      </c>
    </row>
    <row r="97" spans="2:12" s="8" customFormat="1" ht="24.9" customHeight="1">
      <c r="B97" s="105"/>
      <c r="D97" s="106" t="s">
        <v>1393</v>
      </c>
      <c r="E97" s="107"/>
      <c r="F97" s="107"/>
      <c r="G97" s="107"/>
      <c r="H97" s="107"/>
      <c r="I97" s="107"/>
      <c r="J97" s="108">
        <f>J123</f>
        <v>0</v>
      </c>
      <c r="L97" s="105"/>
    </row>
    <row r="98" spans="2:12" s="8" customFormat="1" ht="24.9" customHeight="1">
      <c r="B98" s="105"/>
      <c r="D98" s="106" t="s">
        <v>1394</v>
      </c>
      <c r="E98" s="107"/>
      <c r="F98" s="107"/>
      <c r="G98" s="107"/>
      <c r="H98" s="107"/>
      <c r="I98" s="107"/>
      <c r="J98" s="108">
        <f>J132</f>
        <v>0</v>
      </c>
      <c r="L98" s="105"/>
    </row>
    <row r="99" spans="2:12" s="8" customFormat="1" ht="24.9" customHeight="1">
      <c r="B99" s="105"/>
      <c r="D99" s="106" t="s">
        <v>1395</v>
      </c>
      <c r="E99" s="107"/>
      <c r="F99" s="107"/>
      <c r="G99" s="107"/>
      <c r="H99" s="107"/>
      <c r="I99" s="107"/>
      <c r="J99" s="108">
        <f>J146</f>
        <v>0</v>
      </c>
      <c r="L99" s="105"/>
    </row>
    <row r="100" spans="2:12" s="8" customFormat="1" ht="24.9" customHeight="1">
      <c r="B100" s="105"/>
      <c r="D100" s="106" t="s">
        <v>1396</v>
      </c>
      <c r="E100" s="107"/>
      <c r="F100" s="107"/>
      <c r="G100" s="107"/>
      <c r="H100" s="107"/>
      <c r="I100" s="107"/>
      <c r="J100" s="108">
        <f>J151</f>
        <v>0</v>
      </c>
      <c r="L100" s="105"/>
    </row>
    <row r="101" spans="2:12" s="8" customFormat="1" ht="24.9" customHeight="1">
      <c r="B101" s="105"/>
      <c r="D101" s="106" t="s">
        <v>1397</v>
      </c>
      <c r="E101" s="107"/>
      <c r="F101" s="107"/>
      <c r="G101" s="107"/>
      <c r="H101" s="107"/>
      <c r="I101" s="107"/>
      <c r="J101" s="108">
        <f>J154</f>
        <v>0</v>
      </c>
      <c r="L101" s="105"/>
    </row>
    <row r="102" spans="2:12" s="8" customFormat="1" ht="24.9" customHeight="1">
      <c r="B102" s="105"/>
      <c r="D102" s="106" t="s">
        <v>1512</v>
      </c>
      <c r="E102" s="107"/>
      <c r="F102" s="107"/>
      <c r="G102" s="107"/>
      <c r="H102" s="107"/>
      <c r="I102" s="107"/>
      <c r="J102" s="108">
        <f>J198</f>
        <v>0</v>
      </c>
      <c r="L102" s="105"/>
    </row>
    <row r="103" spans="2:12" s="1" customFormat="1" ht="21.75" customHeight="1">
      <c r="B103" s="33"/>
      <c r="L103" s="33"/>
    </row>
    <row r="104" spans="2:12" s="1" customFormat="1" ht="6.9" customHeight="1"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33"/>
    </row>
    <row r="108" spans="2:12" s="1" customFormat="1" ht="6.9" customHeight="1"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33"/>
    </row>
    <row r="109" spans="2:12" s="1" customFormat="1" ht="24.9" customHeight="1">
      <c r="B109" s="33"/>
      <c r="C109" s="22" t="s">
        <v>172</v>
      </c>
      <c r="L109" s="33"/>
    </row>
    <row r="110" spans="2:12" s="1" customFormat="1" ht="6.9" customHeight="1">
      <c r="B110" s="33"/>
      <c r="L110" s="33"/>
    </row>
    <row r="111" spans="2:12" s="1" customFormat="1" ht="12" customHeight="1">
      <c r="B111" s="33"/>
      <c r="C111" s="28" t="s">
        <v>16</v>
      </c>
      <c r="L111" s="33"/>
    </row>
    <row r="112" spans="2:12" s="1" customFormat="1" ht="16.5" customHeight="1">
      <c r="B112" s="33"/>
      <c r="E112" s="241" t="str">
        <f>E7</f>
        <v>Liberecká náplavka - Revize 03</v>
      </c>
      <c r="F112" s="242"/>
      <c r="G112" s="242"/>
      <c r="H112" s="242"/>
      <c r="L112" s="33"/>
    </row>
    <row r="113" spans="2:65" s="1" customFormat="1" ht="12" customHeight="1">
      <c r="B113" s="33"/>
      <c r="C113" s="28" t="s">
        <v>145</v>
      </c>
      <c r="L113" s="33"/>
    </row>
    <row r="114" spans="2:65" s="1" customFormat="1" ht="16.5" customHeight="1">
      <c r="B114" s="33"/>
      <c r="E114" s="207" t="str">
        <f>E9</f>
        <v>SO 421 - SO421  Veřejné osvětlení – levý břeh</v>
      </c>
      <c r="F114" s="243"/>
      <c r="G114" s="243"/>
      <c r="H114" s="243"/>
      <c r="L114" s="33"/>
    </row>
    <row r="115" spans="2:65" s="1" customFormat="1" ht="6.9" customHeight="1">
      <c r="B115" s="33"/>
      <c r="L115" s="33"/>
    </row>
    <row r="116" spans="2:65" s="1" customFormat="1" ht="12" customHeight="1">
      <c r="B116" s="33"/>
      <c r="C116" s="28" t="s">
        <v>22</v>
      </c>
      <c r="F116" s="26" t="str">
        <f>F12</f>
        <v xml:space="preserve"> </v>
      </c>
      <c r="I116" s="28" t="s">
        <v>24</v>
      </c>
      <c r="J116" s="53" t="str">
        <f>IF(J12="","",J12)</f>
        <v>15. 10. 2025</v>
      </c>
      <c r="L116" s="33"/>
    </row>
    <row r="117" spans="2:65" s="1" customFormat="1" ht="6.9" customHeight="1">
      <c r="B117" s="33"/>
      <c r="L117" s="33"/>
    </row>
    <row r="118" spans="2:65" s="1" customFormat="1" ht="25.65" customHeight="1">
      <c r="B118" s="33"/>
      <c r="C118" s="28" t="s">
        <v>28</v>
      </c>
      <c r="F118" s="26" t="str">
        <f>E15</f>
        <v xml:space="preserve">Statutární město Liberec </v>
      </c>
      <c r="I118" s="28" t="s">
        <v>34</v>
      </c>
      <c r="J118" s="31" t="str">
        <f>E21</f>
        <v>re: architekti studio s.r.o.</v>
      </c>
      <c r="L118" s="33"/>
    </row>
    <row r="119" spans="2:65" s="1" customFormat="1" ht="25.65" customHeight="1">
      <c r="B119" s="33"/>
      <c r="C119" s="28" t="s">
        <v>32</v>
      </c>
      <c r="F119" s="26" t="str">
        <f>IF(E18="","",E18)</f>
        <v>Vyplň údaj</v>
      </c>
      <c r="I119" s="28" t="s">
        <v>37</v>
      </c>
      <c r="J119" s="31" t="str">
        <f>E24</f>
        <v>PROPOS Liberec s.r.o.</v>
      </c>
      <c r="L119" s="33"/>
    </row>
    <row r="120" spans="2:65" s="1" customFormat="1" ht="10.35" customHeight="1">
      <c r="B120" s="33"/>
      <c r="L120" s="33"/>
    </row>
    <row r="121" spans="2:65" s="10" customFormat="1" ht="29.25" customHeight="1">
      <c r="B121" s="113"/>
      <c r="C121" s="114" t="s">
        <v>173</v>
      </c>
      <c r="D121" s="115" t="s">
        <v>66</v>
      </c>
      <c r="E121" s="115" t="s">
        <v>62</v>
      </c>
      <c r="F121" s="115" t="s">
        <v>63</v>
      </c>
      <c r="G121" s="115" t="s">
        <v>174</v>
      </c>
      <c r="H121" s="115" t="s">
        <v>175</v>
      </c>
      <c r="I121" s="115" t="s">
        <v>176</v>
      </c>
      <c r="J121" s="115" t="s">
        <v>153</v>
      </c>
      <c r="K121" s="116" t="s">
        <v>177</v>
      </c>
      <c r="L121" s="113"/>
      <c r="M121" s="60" t="s">
        <v>1</v>
      </c>
      <c r="N121" s="61" t="s">
        <v>45</v>
      </c>
      <c r="O121" s="61" t="s">
        <v>178</v>
      </c>
      <c r="P121" s="61" t="s">
        <v>179</v>
      </c>
      <c r="Q121" s="61" t="s">
        <v>180</v>
      </c>
      <c r="R121" s="61" t="s">
        <v>181</v>
      </c>
      <c r="S121" s="61" t="s">
        <v>182</v>
      </c>
      <c r="T121" s="62" t="s">
        <v>183</v>
      </c>
    </row>
    <row r="122" spans="2:65" s="1" customFormat="1" ht="22.8" customHeight="1">
      <c r="B122" s="33"/>
      <c r="C122" s="65" t="s">
        <v>184</v>
      </c>
      <c r="J122" s="117">
        <f>BK122</f>
        <v>0</v>
      </c>
      <c r="L122" s="33"/>
      <c r="M122" s="63"/>
      <c r="N122" s="54"/>
      <c r="O122" s="54"/>
      <c r="P122" s="118">
        <f>P123+P132+P146+P151+P154+P198</f>
        <v>0</v>
      </c>
      <c r="Q122" s="54"/>
      <c r="R122" s="118">
        <f>R123+R132+R146+R151+R154+R198</f>
        <v>0</v>
      </c>
      <c r="S122" s="54"/>
      <c r="T122" s="119">
        <f>T123+T132+T146+T151+T154+T198</f>
        <v>0</v>
      </c>
      <c r="AT122" s="18" t="s">
        <v>80</v>
      </c>
      <c r="AU122" s="18" t="s">
        <v>155</v>
      </c>
      <c r="BK122" s="120">
        <f>BK123+BK132+BK146+BK151+BK154+BK198</f>
        <v>0</v>
      </c>
    </row>
    <row r="123" spans="2:65" s="11" customFormat="1" ht="25.95" customHeight="1">
      <c r="B123" s="121"/>
      <c r="D123" s="122" t="s">
        <v>80</v>
      </c>
      <c r="E123" s="123" t="s">
        <v>1399</v>
      </c>
      <c r="F123" s="123" t="s">
        <v>1158</v>
      </c>
      <c r="I123" s="124"/>
      <c r="J123" s="125">
        <f>BK123</f>
        <v>0</v>
      </c>
      <c r="L123" s="121"/>
      <c r="M123" s="126"/>
      <c r="P123" s="127">
        <f>SUM(P124:P131)</f>
        <v>0</v>
      </c>
      <c r="R123" s="127">
        <f>SUM(R124:R131)</f>
        <v>0</v>
      </c>
      <c r="T123" s="128">
        <f>SUM(T124:T131)</f>
        <v>0</v>
      </c>
      <c r="AR123" s="122" t="s">
        <v>21</v>
      </c>
      <c r="AT123" s="129" t="s">
        <v>80</v>
      </c>
      <c r="AU123" s="129" t="s">
        <v>81</v>
      </c>
      <c r="AY123" s="122" t="s">
        <v>187</v>
      </c>
      <c r="BK123" s="130">
        <f>SUM(BK124:BK131)</f>
        <v>0</v>
      </c>
    </row>
    <row r="124" spans="2:65" s="1" customFormat="1" ht="16.5" customHeight="1">
      <c r="B124" s="33"/>
      <c r="C124" s="133" t="s">
        <v>21</v>
      </c>
      <c r="D124" s="133" t="s">
        <v>189</v>
      </c>
      <c r="E124" s="134" t="s">
        <v>1400</v>
      </c>
      <c r="F124" s="135" t="s">
        <v>1401</v>
      </c>
      <c r="G124" s="136" t="s">
        <v>1161</v>
      </c>
      <c r="H124" s="137">
        <v>22.3</v>
      </c>
      <c r="I124" s="138"/>
      <c r="J124" s="139">
        <f>ROUND(I124*H124,2)</f>
        <v>0</v>
      </c>
      <c r="K124" s="135" t="s">
        <v>1</v>
      </c>
      <c r="L124" s="33"/>
      <c r="M124" s="140" t="s">
        <v>1</v>
      </c>
      <c r="N124" s="141" t="s">
        <v>46</v>
      </c>
      <c r="P124" s="142">
        <f>O124*H124</f>
        <v>0</v>
      </c>
      <c r="Q124" s="142">
        <v>0</v>
      </c>
      <c r="R124" s="142">
        <f>Q124*H124</f>
        <v>0</v>
      </c>
      <c r="S124" s="142">
        <v>0</v>
      </c>
      <c r="T124" s="143">
        <f>S124*H124</f>
        <v>0</v>
      </c>
      <c r="AR124" s="144" t="s">
        <v>194</v>
      </c>
      <c r="AT124" s="144" t="s">
        <v>189</v>
      </c>
      <c r="AU124" s="144" t="s">
        <v>21</v>
      </c>
      <c r="AY124" s="18" t="s">
        <v>187</v>
      </c>
      <c r="BE124" s="145">
        <f>IF(N124="základní",J124,0)</f>
        <v>0</v>
      </c>
      <c r="BF124" s="145">
        <f>IF(N124="snížená",J124,0)</f>
        <v>0</v>
      </c>
      <c r="BG124" s="145">
        <f>IF(N124="zákl. přenesená",J124,0)</f>
        <v>0</v>
      </c>
      <c r="BH124" s="145">
        <f>IF(N124="sníž. přenesená",J124,0)</f>
        <v>0</v>
      </c>
      <c r="BI124" s="145">
        <f>IF(N124="nulová",J124,0)</f>
        <v>0</v>
      </c>
      <c r="BJ124" s="18" t="s">
        <v>21</v>
      </c>
      <c r="BK124" s="145">
        <f>ROUND(I124*H124,2)</f>
        <v>0</v>
      </c>
      <c r="BL124" s="18" t="s">
        <v>194</v>
      </c>
      <c r="BM124" s="144" t="s">
        <v>91</v>
      </c>
    </row>
    <row r="125" spans="2:65" s="1" customFormat="1" ht="19.2">
      <c r="B125" s="33"/>
      <c r="D125" s="147" t="s">
        <v>219</v>
      </c>
      <c r="F125" s="167" t="s">
        <v>1402</v>
      </c>
      <c r="I125" s="168"/>
      <c r="L125" s="33"/>
      <c r="M125" s="169"/>
      <c r="T125" s="57"/>
      <c r="AT125" s="18" t="s">
        <v>219</v>
      </c>
      <c r="AU125" s="18" t="s">
        <v>21</v>
      </c>
    </row>
    <row r="126" spans="2:65" s="1" customFormat="1" ht="16.5" customHeight="1">
      <c r="B126" s="33"/>
      <c r="C126" s="133" t="s">
        <v>91</v>
      </c>
      <c r="D126" s="133" t="s">
        <v>189</v>
      </c>
      <c r="E126" s="134" t="s">
        <v>1475</v>
      </c>
      <c r="F126" s="135" t="s">
        <v>1401</v>
      </c>
      <c r="G126" s="136" t="s">
        <v>1191</v>
      </c>
      <c r="H126" s="137">
        <v>2.9159999999999999</v>
      </c>
      <c r="I126" s="138"/>
      <c r="J126" s="139">
        <f>ROUND(I126*H126,2)</f>
        <v>0</v>
      </c>
      <c r="K126" s="135" t="s">
        <v>1</v>
      </c>
      <c r="L126" s="33"/>
      <c r="M126" s="140" t="s">
        <v>1</v>
      </c>
      <c r="N126" s="141" t="s">
        <v>46</v>
      </c>
      <c r="P126" s="142">
        <f>O126*H126</f>
        <v>0</v>
      </c>
      <c r="Q126" s="142">
        <v>0</v>
      </c>
      <c r="R126" s="142">
        <f>Q126*H126</f>
        <v>0</v>
      </c>
      <c r="S126" s="142">
        <v>0</v>
      </c>
      <c r="T126" s="143">
        <f>S126*H126</f>
        <v>0</v>
      </c>
      <c r="AR126" s="144" t="s">
        <v>194</v>
      </c>
      <c r="AT126" s="144" t="s">
        <v>189</v>
      </c>
      <c r="AU126" s="144" t="s">
        <v>21</v>
      </c>
      <c r="AY126" s="18" t="s">
        <v>187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8" t="s">
        <v>21</v>
      </c>
      <c r="BK126" s="145">
        <f>ROUND(I126*H126,2)</f>
        <v>0</v>
      </c>
      <c r="BL126" s="18" t="s">
        <v>194</v>
      </c>
      <c r="BM126" s="144" t="s">
        <v>194</v>
      </c>
    </row>
    <row r="127" spans="2:65" s="1" customFormat="1" ht="19.2">
      <c r="B127" s="33"/>
      <c r="D127" s="147" t="s">
        <v>219</v>
      </c>
      <c r="F127" s="167" t="s">
        <v>1476</v>
      </c>
      <c r="I127" s="168"/>
      <c r="L127" s="33"/>
      <c r="M127" s="169"/>
      <c r="T127" s="57"/>
      <c r="AT127" s="18" t="s">
        <v>219</v>
      </c>
      <c r="AU127" s="18" t="s">
        <v>21</v>
      </c>
    </row>
    <row r="128" spans="2:65" s="1" customFormat="1" ht="16.5" customHeight="1">
      <c r="B128" s="33"/>
      <c r="C128" s="133" t="s">
        <v>205</v>
      </c>
      <c r="D128" s="133" t="s">
        <v>189</v>
      </c>
      <c r="E128" s="134" t="s">
        <v>1403</v>
      </c>
      <c r="F128" s="135" t="s">
        <v>1404</v>
      </c>
      <c r="G128" s="136" t="s">
        <v>1405</v>
      </c>
      <c r="H128" s="137">
        <v>1</v>
      </c>
      <c r="I128" s="138"/>
      <c r="J128" s="139">
        <f>ROUND(I128*H128,2)</f>
        <v>0</v>
      </c>
      <c r="K128" s="135" t="s">
        <v>1</v>
      </c>
      <c r="L128" s="33"/>
      <c r="M128" s="140" t="s">
        <v>1</v>
      </c>
      <c r="N128" s="141" t="s">
        <v>46</v>
      </c>
      <c r="P128" s="142">
        <f>O128*H128</f>
        <v>0</v>
      </c>
      <c r="Q128" s="142">
        <v>0</v>
      </c>
      <c r="R128" s="142">
        <f>Q128*H128</f>
        <v>0</v>
      </c>
      <c r="S128" s="142">
        <v>0</v>
      </c>
      <c r="T128" s="143">
        <f>S128*H128</f>
        <v>0</v>
      </c>
      <c r="AR128" s="144" t="s">
        <v>194</v>
      </c>
      <c r="AT128" s="144" t="s">
        <v>189</v>
      </c>
      <c r="AU128" s="144" t="s">
        <v>21</v>
      </c>
      <c r="AY128" s="18" t="s">
        <v>187</v>
      </c>
      <c r="BE128" s="145">
        <f>IF(N128="základní",J128,0)</f>
        <v>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8" t="s">
        <v>21</v>
      </c>
      <c r="BK128" s="145">
        <f>ROUND(I128*H128,2)</f>
        <v>0</v>
      </c>
      <c r="BL128" s="18" t="s">
        <v>194</v>
      </c>
      <c r="BM128" s="144" t="s">
        <v>223</v>
      </c>
    </row>
    <row r="129" spans="2:65" s="1" customFormat="1" ht="16.5" customHeight="1">
      <c r="B129" s="33"/>
      <c r="C129" s="133" t="s">
        <v>194</v>
      </c>
      <c r="D129" s="133" t="s">
        <v>189</v>
      </c>
      <c r="E129" s="134" t="s">
        <v>1406</v>
      </c>
      <c r="F129" s="135" t="s">
        <v>1407</v>
      </c>
      <c r="G129" s="136" t="s">
        <v>1408</v>
      </c>
      <c r="H129" s="137">
        <v>3</v>
      </c>
      <c r="I129" s="138"/>
      <c r="J129" s="139">
        <f>ROUND(I129*H129,2)</f>
        <v>0</v>
      </c>
      <c r="K129" s="135" t="s">
        <v>1</v>
      </c>
      <c r="L129" s="33"/>
      <c r="M129" s="140" t="s">
        <v>1</v>
      </c>
      <c r="N129" s="141" t="s">
        <v>46</v>
      </c>
      <c r="P129" s="142">
        <f>O129*H129</f>
        <v>0</v>
      </c>
      <c r="Q129" s="142">
        <v>0</v>
      </c>
      <c r="R129" s="142">
        <f>Q129*H129</f>
        <v>0</v>
      </c>
      <c r="S129" s="142">
        <v>0</v>
      </c>
      <c r="T129" s="143">
        <f>S129*H129</f>
        <v>0</v>
      </c>
      <c r="AR129" s="144" t="s">
        <v>194</v>
      </c>
      <c r="AT129" s="144" t="s">
        <v>189</v>
      </c>
      <c r="AU129" s="144" t="s">
        <v>21</v>
      </c>
      <c r="AY129" s="18" t="s">
        <v>187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8" t="s">
        <v>21</v>
      </c>
      <c r="BK129" s="145">
        <f>ROUND(I129*H129,2)</f>
        <v>0</v>
      </c>
      <c r="BL129" s="18" t="s">
        <v>194</v>
      </c>
      <c r="BM129" s="144" t="s">
        <v>234</v>
      </c>
    </row>
    <row r="130" spans="2:65" s="1" customFormat="1" ht="16.5" customHeight="1">
      <c r="B130" s="33"/>
      <c r="C130" s="133" t="s">
        <v>215</v>
      </c>
      <c r="D130" s="133" t="s">
        <v>189</v>
      </c>
      <c r="E130" s="134" t="s">
        <v>1409</v>
      </c>
      <c r="F130" s="135" t="s">
        <v>1410</v>
      </c>
      <c r="G130" s="136" t="s">
        <v>1405</v>
      </c>
      <c r="H130" s="137">
        <v>1</v>
      </c>
      <c r="I130" s="138"/>
      <c r="J130" s="139">
        <f>ROUND(I130*H130,2)</f>
        <v>0</v>
      </c>
      <c r="K130" s="135" t="s">
        <v>1</v>
      </c>
      <c r="L130" s="33"/>
      <c r="M130" s="140" t="s">
        <v>1</v>
      </c>
      <c r="N130" s="141" t="s">
        <v>46</v>
      </c>
      <c r="P130" s="142">
        <f>O130*H130</f>
        <v>0</v>
      </c>
      <c r="Q130" s="142">
        <v>0</v>
      </c>
      <c r="R130" s="142">
        <f>Q130*H130</f>
        <v>0</v>
      </c>
      <c r="S130" s="142">
        <v>0</v>
      </c>
      <c r="T130" s="143">
        <f>S130*H130</f>
        <v>0</v>
      </c>
      <c r="AR130" s="144" t="s">
        <v>194</v>
      </c>
      <c r="AT130" s="144" t="s">
        <v>189</v>
      </c>
      <c r="AU130" s="144" t="s">
        <v>21</v>
      </c>
      <c r="AY130" s="18" t="s">
        <v>187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8" t="s">
        <v>21</v>
      </c>
      <c r="BK130" s="145">
        <f>ROUND(I130*H130,2)</f>
        <v>0</v>
      </c>
      <c r="BL130" s="18" t="s">
        <v>194</v>
      </c>
      <c r="BM130" s="144" t="s">
        <v>26</v>
      </c>
    </row>
    <row r="131" spans="2:65" s="1" customFormat="1" ht="16.5" customHeight="1">
      <c r="B131" s="33"/>
      <c r="C131" s="133" t="s">
        <v>223</v>
      </c>
      <c r="D131" s="133" t="s">
        <v>189</v>
      </c>
      <c r="E131" s="134" t="s">
        <v>1411</v>
      </c>
      <c r="F131" s="135" t="s">
        <v>1412</v>
      </c>
      <c r="G131" s="136" t="s">
        <v>1165</v>
      </c>
      <c r="H131" s="137">
        <v>1</v>
      </c>
      <c r="I131" s="138"/>
      <c r="J131" s="139">
        <f>ROUND(I131*H131,2)</f>
        <v>0</v>
      </c>
      <c r="K131" s="135" t="s">
        <v>1</v>
      </c>
      <c r="L131" s="33"/>
      <c r="M131" s="140" t="s">
        <v>1</v>
      </c>
      <c r="N131" s="141" t="s">
        <v>46</v>
      </c>
      <c r="P131" s="142">
        <f>O131*H131</f>
        <v>0</v>
      </c>
      <c r="Q131" s="142">
        <v>0</v>
      </c>
      <c r="R131" s="142">
        <f>Q131*H131</f>
        <v>0</v>
      </c>
      <c r="S131" s="142">
        <v>0</v>
      </c>
      <c r="T131" s="143">
        <f>S131*H131</f>
        <v>0</v>
      </c>
      <c r="AR131" s="144" t="s">
        <v>194</v>
      </c>
      <c r="AT131" s="144" t="s">
        <v>189</v>
      </c>
      <c r="AU131" s="144" t="s">
        <v>21</v>
      </c>
      <c r="AY131" s="18" t="s">
        <v>187</v>
      </c>
      <c r="BE131" s="145">
        <f>IF(N131="základní",J131,0)</f>
        <v>0</v>
      </c>
      <c r="BF131" s="145">
        <f>IF(N131="snížená",J131,0)</f>
        <v>0</v>
      </c>
      <c r="BG131" s="145">
        <f>IF(N131="zákl. přenesená",J131,0)</f>
        <v>0</v>
      </c>
      <c r="BH131" s="145">
        <f>IF(N131="sníž. přenesená",J131,0)</f>
        <v>0</v>
      </c>
      <c r="BI131" s="145">
        <f>IF(N131="nulová",J131,0)</f>
        <v>0</v>
      </c>
      <c r="BJ131" s="18" t="s">
        <v>21</v>
      </c>
      <c r="BK131" s="145">
        <f>ROUND(I131*H131,2)</f>
        <v>0</v>
      </c>
      <c r="BL131" s="18" t="s">
        <v>194</v>
      </c>
      <c r="BM131" s="144" t="s">
        <v>8</v>
      </c>
    </row>
    <row r="132" spans="2:65" s="11" customFormat="1" ht="25.95" customHeight="1">
      <c r="B132" s="121"/>
      <c r="D132" s="122" t="s">
        <v>80</v>
      </c>
      <c r="E132" s="123" t="s">
        <v>1413</v>
      </c>
      <c r="F132" s="123" t="s">
        <v>188</v>
      </c>
      <c r="I132" s="124"/>
      <c r="J132" s="125">
        <f>BK132</f>
        <v>0</v>
      </c>
      <c r="L132" s="121"/>
      <c r="M132" s="126"/>
      <c r="P132" s="127">
        <f>SUM(P133:P145)</f>
        <v>0</v>
      </c>
      <c r="R132" s="127">
        <f>SUM(R133:R145)</f>
        <v>0</v>
      </c>
      <c r="T132" s="128">
        <f>SUM(T133:T145)</f>
        <v>0</v>
      </c>
      <c r="AR132" s="122" t="s">
        <v>21</v>
      </c>
      <c r="AT132" s="129" t="s">
        <v>80</v>
      </c>
      <c r="AU132" s="129" t="s">
        <v>81</v>
      </c>
      <c r="AY132" s="122" t="s">
        <v>187</v>
      </c>
      <c r="BK132" s="130">
        <f>SUM(BK133:BK145)</f>
        <v>0</v>
      </c>
    </row>
    <row r="133" spans="2:65" s="1" customFormat="1" ht="16.5" customHeight="1">
      <c r="B133" s="33"/>
      <c r="C133" s="133" t="s">
        <v>227</v>
      </c>
      <c r="D133" s="133" t="s">
        <v>189</v>
      </c>
      <c r="E133" s="134" t="s">
        <v>1414</v>
      </c>
      <c r="F133" s="135" t="s">
        <v>1415</v>
      </c>
      <c r="G133" s="136" t="s">
        <v>1161</v>
      </c>
      <c r="H133" s="137">
        <v>4.84</v>
      </c>
      <c r="I133" s="138"/>
      <c r="J133" s="139">
        <f>ROUND(I133*H133,2)</f>
        <v>0</v>
      </c>
      <c r="K133" s="135" t="s">
        <v>1</v>
      </c>
      <c r="L133" s="33"/>
      <c r="M133" s="140" t="s">
        <v>1</v>
      </c>
      <c r="N133" s="141" t="s">
        <v>46</v>
      </c>
      <c r="P133" s="142">
        <f>O133*H133</f>
        <v>0</v>
      </c>
      <c r="Q133" s="142">
        <v>0</v>
      </c>
      <c r="R133" s="142">
        <f>Q133*H133</f>
        <v>0</v>
      </c>
      <c r="S133" s="142">
        <v>0</v>
      </c>
      <c r="T133" s="143">
        <f>S133*H133</f>
        <v>0</v>
      </c>
      <c r="AR133" s="144" t="s">
        <v>194</v>
      </c>
      <c r="AT133" s="144" t="s">
        <v>189</v>
      </c>
      <c r="AU133" s="144" t="s">
        <v>21</v>
      </c>
      <c r="AY133" s="18" t="s">
        <v>187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8" t="s">
        <v>21</v>
      </c>
      <c r="BK133" s="145">
        <f>ROUND(I133*H133,2)</f>
        <v>0</v>
      </c>
      <c r="BL133" s="18" t="s">
        <v>194</v>
      </c>
      <c r="BM133" s="144" t="s">
        <v>267</v>
      </c>
    </row>
    <row r="134" spans="2:65" s="1" customFormat="1" ht="19.2">
      <c r="B134" s="33"/>
      <c r="D134" s="147" t="s">
        <v>219</v>
      </c>
      <c r="F134" s="167" t="s">
        <v>1513</v>
      </c>
      <c r="I134" s="168"/>
      <c r="L134" s="33"/>
      <c r="M134" s="169"/>
      <c r="T134" s="57"/>
      <c r="AT134" s="18" t="s">
        <v>219</v>
      </c>
      <c r="AU134" s="18" t="s">
        <v>21</v>
      </c>
    </row>
    <row r="135" spans="2:65" s="1" customFormat="1" ht="16.5" customHeight="1">
      <c r="B135" s="33"/>
      <c r="C135" s="133" t="s">
        <v>234</v>
      </c>
      <c r="D135" s="133" t="s">
        <v>189</v>
      </c>
      <c r="E135" s="134" t="s">
        <v>1417</v>
      </c>
      <c r="F135" s="135" t="s">
        <v>1418</v>
      </c>
      <c r="G135" s="136" t="s">
        <v>1161</v>
      </c>
      <c r="H135" s="137">
        <v>2.2000000000000002</v>
      </c>
      <c r="I135" s="138"/>
      <c r="J135" s="139">
        <f>ROUND(I135*H135,2)</f>
        <v>0</v>
      </c>
      <c r="K135" s="135" t="s">
        <v>1</v>
      </c>
      <c r="L135" s="33"/>
      <c r="M135" s="140" t="s">
        <v>1</v>
      </c>
      <c r="N135" s="141" t="s">
        <v>46</v>
      </c>
      <c r="P135" s="142">
        <f>O135*H135</f>
        <v>0</v>
      </c>
      <c r="Q135" s="142">
        <v>0</v>
      </c>
      <c r="R135" s="142">
        <f>Q135*H135</f>
        <v>0</v>
      </c>
      <c r="S135" s="142">
        <v>0</v>
      </c>
      <c r="T135" s="143">
        <f>S135*H135</f>
        <v>0</v>
      </c>
      <c r="AR135" s="144" t="s">
        <v>194</v>
      </c>
      <c r="AT135" s="144" t="s">
        <v>189</v>
      </c>
      <c r="AU135" s="144" t="s">
        <v>21</v>
      </c>
      <c r="AY135" s="18" t="s">
        <v>187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8" t="s">
        <v>21</v>
      </c>
      <c r="BK135" s="145">
        <f>ROUND(I135*H135,2)</f>
        <v>0</v>
      </c>
      <c r="BL135" s="18" t="s">
        <v>194</v>
      </c>
      <c r="BM135" s="144" t="s">
        <v>278</v>
      </c>
    </row>
    <row r="136" spans="2:65" s="1" customFormat="1" ht="19.2">
      <c r="B136" s="33"/>
      <c r="D136" s="147" t="s">
        <v>219</v>
      </c>
      <c r="F136" s="167" t="s">
        <v>1514</v>
      </c>
      <c r="I136" s="168"/>
      <c r="L136" s="33"/>
      <c r="M136" s="169"/>
      <c r="T136" s="57"/>
      <c r="AT136" s="18" t="s">
        <v>219</v>
      </c>
      <c r="AU136" s="18" t="s">
        <v>21</v>
      </c>
    </row>
    <row r="137" spans="2:65" s="1" customFormat="1" ht="16.5" customHeight="1">
      <c r="B137" s="33"/>
      <c r="C137" s="133" t="s">
        <v>81</v>
      </c>
      <c r="D137" s="133" t="s">
        <v>189</v>
      </c>
      <c r="E137" s="134" t="s">
        <v>1515</v>
      </c>
      <c r="F137" s="135" t="s">
        <v>1478</v>
      </c>
      <c r="G137" s="136" t="s">
        <v>1161</v>
      </c>
      <c r="H137" s="137">
        <v>13.663</v>
      </c>
      <c r="I137" s="138"/>
      <c r="J137" s="139">
        <f>ROUND(I137*H137,2)</f>
        <v>0</v>
      </c>
      <c r="K137" s="135" t="s">
        <v>1</v>
      </c>
      <c r="L137" s="33"/>
      <c r="M137" s="140" t="s">
        <v>1</v>
      </c>
      <c r="N137" s="141" t="s">
        <v>46</v>
      </c>
      <c r="P137" s="142">
        <f>O137*H137</f>
        <v>0</v>
      </c>
      <c r="Q137" s="142">
        <v>0</v>
      </c>
      <c r="R137" s="142">
        <f>Q137*H137</f>
        <v>0</v>
      </c>
      <c r="S137" s="142">
        <v>0</v>
      </c>
      <c r="T137" s="143">
        <f>S137*H137</f>
        <v>0</v>
      </c>
      <c r="AR137" s="144" t="s">
        <v>194</v>
      </c>
      <c r="AT137" s="144" t="s">
        <v>189</v>
      </c>
      <c r="AU137" s="144" t="s">
        <v>21</v>
      </c>
      <c r="AY137" s="18" t="s">
        <v>187</v>
      </c>
      <c r="BE137" s="145">
        <f>IF(N137="základní",J137,0)</f>
        <v>0</v>
      </c>
      <c r="BF137" s="145">
        <f>IF(N137="snížená",J137,0)</f>
        <v>0</v>
      </c>
      <c r="BG137" s="145">
        <f>IF(N137="zákl. přenesená",J137,0)</f>
        <v>0</v>
      </c>
      <c r="BH137" s="145">
        <f>IF(N137="sníž. přenesená",J137,0)</f>
        <v>0</v>
      </c>
      <c r="BI137" s="145">
        <f>IF(N137="nulová",J137,0)</f>
        <v>0</v>
      </c>
      <c r="BJ137" s="18" t="s">
        <v>21</v>
      </c>
      <c r="BK137" s="145">
        <f>ROUND(I137*H137,2)</f>
        <v>0</v>
      </c>
      <c r="BL137" s="18" t="s">
        <v>194</v>
      </c>
      <c r="BM137" s="144" t="s">
        <v>289</v>
      </c>
    </row>
    <row r="138" spans="2:65" s="1" customFormat="1" ht="19.2">
      <c r="B138" s="33"/>
      <c r="D138" s="147" t="s">
        <v>219</v>
      </c>
      <c r="F138" s="167" t="s">
        <v>1516</v>
      </c>
      <c r="I138" s="168"/>
      <c r="L138" s="33"/>
      <c r="M138" s="169"/>
      <c r="T138" s="57"/>
      <c r="AT138" s="18" t="s">
        <v>219</v>
      </c>
      <c r="AU138" s="18" t="s">
        <v>21</v>
      </c>
    </row>
    <row r="139" spans="2:65" s="1" customFormat="1" ht="16.5" customHeight="1">
      <c r="B139" s="33"/>
      <c r="C139" s="133" t="s">
        <v>234</v>
      </c>
      <c r="D139" s="133" t="s">
        <v>189</v>
      </c>
      <c r="E139" s="134" t="s">
        <v>1517</v>
      </c>
      <c r="F139" s="135" t="s">
        <v>1481</v>
      </c>
      <c r="G139" s="136" t="s">
        <v>1161</v>
      </c>
      <c r="H139" s="137">
        <v>18.463000000000001</v>
      </c>
      <c r="I139" s="138"/>
      <c r="J139" s="139">
        <f>ROUND(I139*H139,2)</f>
        <v>0</v>
      </c>
      <c r="K139" s="135" t="s">
        <v>1</v>
      </c>
      <c r="L139" s="33"/>
      <c r="M139" s="140" t="s">
        <v>1</v>
      </c>
      <c r="N139" s="141" t="s">
        <v>46</v>
      </c>
      <c r="P139" s="142">
        <f>O139*H139</f>
        <v>0</v>
      </c>
      <c r="Q139" s="142">
        <v>0</v>
      </c>
      <c r="R139" s="142">
        <f>Q139*H139</f>
        <v>0</v>
      </c>
      <c r="S139" s="142">
        <v>0</v>
      </c>
      <c r="T139" s="143">
        <f>S139*H139</f>
        <v>0</v>
      </c>
      <c r="AR139" s="144" t="s">
        <v>194</v>
      </c>
      <c r="AT139" s="144" t="s">
        <v>189</v>
      </c>
      <c r="AU139" s="144" t="s">
        <v>21</v>
      </c>
      <c r="AY139" s="18" t="s">
        <v>187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8" t="s">
        <v>21</v>
      </c>
      <c r="BK139" s="145">
        <f>ROUND(I139*H139,2)</f>
        <v>0</v>
      </c>
      <c r="BL139" s="18" t="s">
        <v>194</v>
      </c>
      <c r="BM139" s="144" t="s">
        <v>299</v>
      </c>
    </row>
    <row r="140" spans="2:65" s="1" customFormat="1" ht="19.2">
      <c r="B140" s="33"/>
      <c r="D140" s="147" t="s">
        <v>219</v>
      </c>
      <c r="F140" s="167" t="s">
        <v>1518</v>
      </c>
      <c r="I140" s="168"/>
      <c r="L140" s="33"/>
      <c r="M140" s="169"/>
      <c r="T140" s="57"/>
      <c r="AT140" s="18" t="s">
        <v>219</v>
      </c>
      <c r="AU140" s="18" t="s">
        <v>21</v>
      </c>
    </row>
    <row r="141" spans="2:65" s="1" customFormat="1" ht="21.75" customHeight="1">
      <c r="B141" s="33"/>
      <c r="C141" s="133" t="s">
        <v>239</v>
      </c>
      <c r="D141" s="133" t="s">
        <v>189</v>
      </c>
      <c r="E141" s="134" t="s">
        <v>1519</v>
      </c>
      <c r="F141" s="135" t="s">
        <v>1483</v>
      </c>
      <c r="G141" s="136" t="s">
        <v>1161</v>
      </c>
      <c r="H141" s="137">
        <v>5.33</v>
      </c>
      <c r="I141" s="138"/>
      <c r="J141" s="139">
        <f>ROUND(I141*H141,2)</f>
        <v>0</v>
      </c>
      <c r="K141" s="135" t="s">
        <v>1</v>
      </c>
      <c r="L141" s="33"/>
      <c r="M141" s="140" t="s">
        <v>1</v>
      </c>
      <c r="N141" s="141" t="s">
        <v>46</v>
      </c>
      <c r="P141" s="142">
        <f>O141*H141</f>
        <v>0</v>
      </c>
      <c r="Q141" s="142">
        <v>0</v>
      </c>
      <c r="R141" s="142">
        <f>Q141*H141</f>
        <v>0</v>
      </c>
      <c r="S141" s="142">
        <v>0</v>
      </c>
      <c r="T141" s="143">
        <f>S141*H141</f>
        <v>0</v>
      </c>
      <c r="AR141" s="144" t="s">
        <v>194</v>
      </c>
      <c r="AT141" s="144" t="s">
        <v>189</v>
      </c>
      <c r="AU141" s="144" t="s">
        <v>21</v>
      </c>
      <c r="AY141" s="18" t="s">
        <v>187</v>
      </c>
      <c r="BE141" s="145">
        <f>IF(N141="základní",J141,0)</f>
        <v>0</v>
      </c>
      <c r="BF141" s="145">
        <f>IF(N141="snížená",J141,0)</f>
        <v>0</v>
      </c>
      <c r="BG141" s="145">
        <f>IF(N141="zákl. přenesená",J141,0)</f>
        <v>0</v>
      </c>
      <c r="BH141" s="145">
        <f>IF(N141="sníž. přenesená",J141,0)</f>
        <v>0</v>
      </c>
      <c r="BI141" s="145">
        <f>IF(N141="nulová",J141,0)</f>
        <v>0</v>
      </c>
      <c r="BJ141" s="18" t="s">
        <v>21</v>
      </c>
      <c r="BK141" s="145">
        <f>ROUND(I141*H141,2)</f>
        <v>0</v>
      </c>
      <c r="BL141" s="18" t="s">
        <v>194</v>
      </c>
      <c r="BM141" s="144" t="s">
        <v>308</v>
      </c>
    </row>
    <row r="142" spans="2:65" s="1" customFormat="1" ht="19.2">
      <c r="B142" s="33"/>
      <c r="D142" s="147" t="s">
        <v>219</v>
      </c>
      <c r="F142" s="167" t="s">
        <v>1520</v>
      </c>
      <c r="I142" s="168"/>
      <c r="L142" s="33"/>
      <c r="M142" s="169"/>
      <c r="T142" s="57"/>
      <c r="AT142" s="18" t="s">
        <v>219</v>
      </c>
      <c r="AU142" s="18" t="s">
        <v>21</v>
      </c>
    </row>
    <row r="143" spans="2:65" s="1" customFormat="1" ht="21.75" customHeight="1">
      <c r="B143" s="33"/>
      <c r="C143" s="133" t="s">
        <v>239</v>
      </c>
      <c r="D143" s="133" t="s">
        <v>189</v>
      </c>
      <c r="E143" s="134" t="s">
        <v>1521</v>
      </c>
      <c r="F143" s="135" t="s">
        <v>1486</v>
      </c>
      <c r="G143" s="136" t="s">
        <v>1161</v>
      </c>
      <c r="H143" s="137">
        <v>14.77</v>
      </c>
      <c r="I143" s="138"/>
      <c r="J143" s="139">
        <f>ROUND(I143*H143,2)</f>
        <v>0</v>
      </c>
      <c r="K143" s="135" t="s">
        <v>1</v>
      </c>
      <c r="L143" s="33"/>
      <c r="M143" s="140" t="s">
        <v>1</v>
      </c>
      <c r="N143" s="141" t="s">
        <v>46</v>
      </c>
      <c r="P143" s="142">
        <f>O143*H143</f>
        <v>0</v>
      </c>
      <c r="Q143" s="142">
        <v>0</v>
      </c>
      <c r="R143" s="142">
        <f>Q143*H143</f>
        <v>0</v>
      </c>
      <c r="S143" s="142">
        <v>0</v>
      </c>
      <c r="T143" s="143">
        <f>S143*H143</f>
        <v>0</v>
      </c>
      <c r="AR143" s="144" t="s">
        <v>194</v>
      </c>
      <c r="AT143" s="144" t="s">
        <v>189</v>
      </c>
      <c r="AU143" s="144" t="s">
        <v>21</v>
      </c>
      <c r="AY143" s="18" t="s">
        <v>187</v>
      </c>
      <c r="BE143" s="145">
        <f>IF(N143="základní",J143,0)</f>
        <v>0</v>
      </c>
      <c r="BF143" s="145">
        <f>IF(N143="snížená",J143,0)</f>
        <v>0</v>
      </c>
      <c r="BG143" s="145">
        <f>IF(N143="zákl. přenesená",J143,0)</f>
        <v>0</v>
      </c>
      <c r="BH143" s="145">
        <f>IF(N143="sníž. přenesená",J143,0)</f>
        <v>0</v>
      </c>
      <c r="BI143" s="145">
        <f>IF(N143="nulová",J143,0)</f>
        <v>0</v>
      </c>
      <c r="BJ143" s="18" t="s">
        <v>21</v>
      </c>
      <c r="BK143" s="145">
        <f>ROUND(I143*H143,2)</f>
        <v>0</v>
      </c>
      <c r="BL143" s="18" t="s">
        <v>194</v>
      </c>
      <c r="BM143" s="144" t="s">
        <v>323</v>
      </c>
    </row>
    <row r="144" spans="2:65" s="1" customFormat="1" ht="19.2">
      <c r="B144" s="33"/>
      <c r="D144" s="147" t="s">
        <v>219</v>
      </c>
      <c r="F144" s="167" t="s">
        <v>1518</v>
      </c>
      <c r="I144" s="168"/>
      <c r="L144" s="33"/>
      <c r="M144" s="169"/>
      <c r="T144" s="57"/>
      <c r="AT144" s="18" t="s">
        <v>219</v>
      </c>
      <c r="AU144" s="18" t="s">
        <v>21</v>
      </c>
    </row>
    <row r="145" spans="2:65" s="1" customFormat="1" ht="16.5" customHeight="1">
      <c r="B145" s="33"/>
      <c r="C145" s="133" t="s">
        <v>250</v>
      </c>
      <c r="D145" s="133" t="s">
        <v>189</v>
      </c>
      <c r="E145" s="134" t="s">
        <v>1426</v>
      </c>
      <c r="F145" s="135" t="s">
        <v>1427</v>
      </c>
      <c r="G145" s="136" t="s">
        <v>1161</v>
      </c>
      <c r="H145" s="137">
        <v>36.965000000000003</v>
      </c>
      <c r="I145" s="138"/>
      <c r="J145" s="139">
        <f>ROUND(I145*H145,2)</f>
        <v>0</v>
      </c>
      <c r="K145" s="135" t="s">
        <v>1</v>
      </c>
      <c r="L145" s="33"/>
      <c r="M145" s="140" t="s">
        <v>1</v>
      </c>
      <c r="N145" s="141" t="s">
        <v>46</v>
      </c>
      <c r="P145" s="142">
        <f>O145*H145</f>
        <v>0</v>
      </c>
      <c r="Q145" s="142">
        <v>0</v>
      </c>
      <c r="R145" s="142">
        <f>Q145*H145</f>
        <v>0</v>
      </c>
      <c r="S145" s="142">
        <v>0</v>
      </c>
      <c r="T145" s="143">
        <f>S145*H145</f>
        <v>0</v>
      </c>
      <c r="AR145" s="144" t="s">
        <v>194</v>
      </c>
      <c r="AT145" s="144" t="s">
        <v>189</v>
      </c>
      <c r="AU145" s="144" t="s">
        <v>21</v>
      </c>
      <c r="AY145" s="18" t="s">
        <v>187</v>
      </c>
      <c r="BE145" s="145">
        <f>IF(N145="základní",J145,0)</f>
        <v>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18" t="s">
        <v>21</v>
      </c>
      <c r="BK145" s="145">
        <f>ROUND(I145*H145,2)</f>
        <v>0</v>
      </c>
      <c r="BL145" s="18" t="s">
        <v>194</v>
      </c>
      <c r="BM145" s="144" t="s">
        <v>336</v>
      </c>
    </row>
    <row r="146" spans="2:65" s="11" customFormat="1" ht="25.95" customHeight="1">
      <c r="B146" s="121"/>
      <c r="D146" s="122" t="s">
        <v>80</v>
      </c>
      <c r="E146" s="123" t="s">
        <v>1428</v>
      </c>
      <c r="F146" s="123" t="s">
        <v>1182</v>
      </c>
      <c r="I146" s="124"/>
      <c r="J146" s="125">
        <f>BK146</f>
        <v>0</v>
      </c>
      <c r="L146" s="121"/>
      <c r="M146" s="126"/>
      <c r="P146" s="127">
        <f>SUM(P147:P150)</f>
        <v>0</v>
      </c>
      <c r="R146" s="127">
        <f>SUM(R147:R150)</f>
        <v>0</v>
      </c>
      <c r="T146" s="128">
        <f>SUM(T147:T150)</f>
        <v>0</v>
      </c>
      <c r="AR146" s="122" t="s">
        <v>21</v>
      </c>
      <c r="AT146" s="129" t="s">
        <v>80</v>
      </c>
      <c r="AU146" s="129" t="s">
        <v>81</v>
      </c>
      <c r="AY146" s="122" t="s">
        <v>187</v>
      </c>
      <c r="BK146" s="130">
        <f>SUM(BK147:BK150)</f>
        <v>0</v>
      </c>
    </row>
    <row r="147" spans="2:65" s="1" customFormat="1" ht="16.5" customHeight="1">
      <c r="B147" s="33"/>
      <c r="C147" s="133" t="s">
        <v>8</v>
      </c>
      <c r="D147" s="133" t="s">
        <v>189</v>
      </c>
      <c r="E147" s="134" t="s">
        <v>1429</v>
      </c>
      <c r="F147" s="135" t="s">
        <v>1488</v>
      </c>
      <c r="G147" s="136" t="s">
        <v>1161</v>
      </c>
      <c r="H147" s="137">
        <v>2.0630000000000002</v>
      </c>
      <c r="I147" s="138"/>
      <c r="J147" s="139">
        <f>ROUND(I147*H147,2)</f>
        <v>0</v>
      </c>
      <c r="K147" s="135" t="s">
        <v>1</v>
      </c>
      <c r="L147" s="33"/>
      <c r="M147" s="140" t="s">
        <v>1</v>
      </c>
      <c r="N147" s="141" t="s">
        <v>46</v>
      </c>
      <c r="P147" s="142">
        <f>O147*H147</f>
        <v>0</v>
      </c>
      <c r="Q147" s="142">
        <v>0</v>
      </c>
      <c r="R147" s="142">
        <f>Q147*H147</f>
        <v>0</v>
      </c>
      <c r="S147" s="142">
        <v>0</v>
      </c>
      <c r="T147" s="143">
        <f>S147*H147</f>
        <v>0</v>
      </c>
      <c r="AR147" s="144" t="s">
        <v>194</v>
      </c>
      <c r="AT147" s="144" t="s">
        <v>189</v>
      </c>
      <c r="AU147" s="144" t="s">
        <v>21</v>
      </c>
      <c r="AY147" s="18" t="s">
        <v>187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8" t="s">
        <v>21</v>
      </c>
      <c r="BK147" s="145">
        <f>ROUND(I147*H147,2)</f>
        <v>0</v>
      </c>
      <c r="BL147" s="18" t="s">
        <v>194</v>
      </c>
      <c r="BM147" s="144" t="s">
        <v>348</v>
      </c>
    </row>
    <row r="148" spans="2:65" s="1" customFormat="1" ht="19.2">
      <c r="B148" s="33"/>
      <c r="D148" s="147" t="s">
        <v>219</v>
      </c>
      <c r="F148" s="167" t="s">
        <v>1522</v>
      </c>
      <c r="I148" s="168"/>
      <c r="L148" s="33"/>
      <c r="M148" s="169"/>
      <c r="T148" s="57"/>
      <c r="AT148" s="18" t="s">
        <v>219</v>
      </c>
      <c r="AU148" s="18" t="s">
        <v>21</v>
      </c>
    </row>
    <row r="149" spans="2:65" s="1" customFormat="1" ht="16.5" customHeight="1">
      <c r="B149" s="33"/>
      <c r="C149" s="133" t="s">
        <v>261</v>
      </c>
      <c r="D149" s="133" t="s">
        <v>189</v>
      </c>
      <c r="E149" s="134" t="s">
        <v>1523</v>
      </c>
      <c r="F149" s="135" t="s">
        <v>1524</v>
      </c>
      <c r="G149" s="136" t="s">
        <v>1161</v>
      </c>
      <c r="H149" s="137">
        <v>0.13800000000000001</v>
      </c>
      <c r="I149" s="138"/>
      <c r="J149" s="139">
        <f>ROUND(I149*H149,2)</f>
        <v>0</v>
      </c>
      <c r="K149" s="135" t="s">
        <v>1</v>
      </c>
      <c r="L149" s="33"/>
      <c r="M149" s="140" t="s">
        <v>1</v>
      </c>
      <c r="N149" s="141" t="s">
        <v>46</v>
      </c>
      <c r="P149" s="142">
        <f>O149*H149</f>
        <v>0</v>
      </c>
      <c r="Q149" s="142">
        <v>0</v>
      </c>
      <c r="R149" s="142">
        <f>Q149*H149</f>
        <v>0</v>
      </c>
      <c r="S149" s="142">
        <v>0</v>
      </c>
      <c r="T149" s="143">
        <f>S149*H149</f>
        <v>0</v>
      </c>
      <c r="AR149" s="144" t="s">
        <v>194</v>
      </c>
      <c r="AT149" s="144" t="s">
        <v>189</v>
      </c>
      <c r="AU149" s="144" t="s">
        <v>21</v>
      </c>
      <c r="AY149" s="18" t="s">
        <v>187</v>
      </c>
      <c r="BE149" s="145">
        <f>IF(N149="základní",J149,0)</f>
        <v>0</v>
      </c>
      <c r="BF149" s="145">
        <f>IF(N149="snížená",J149,0)</f>
        <v>0</v>
      </c>
      <c r="BG149" s="145">
        <f>IF(N149="zákl. přenesená",J149,0)</f>
        <v>0</v>
      </c>
      <c r="BH149" s="145">
        <f>IF(N149="sníž. přenesená",J149,0)</f>
        <v>0</v>
      </c>
      <c r="BI149" s="145">
        <f>IF(N149="nulová",J149,0)</f>
        <v>0</v>
      </c>
      <c r="BJ149" s="18" t="s">
        <v>21</v>
      </c>
      <c r="BK149" s="145">
        <f>ROUND(I149*H149,2)</f>
        <v>0</v>
      </c>
      <c r="BL149" s="18" t="s">
        <v>194</v>
      </c>
      <c r="BM149" s="144" t="s">
        <v>340</v>
      </c>
    </row>
    <row r="150" spans="2:65" s="1" customFormat="1" ht="19.2">
      <c r="B150" s="33"/>
      <c r="D150" s="147" t="s">
        <v>219</v>
      </c>
      <c r="F150" s="167" t="s">
        <v>1525</v>
      </c>
      <c r="I150" s="168"/>
      <c r="L150" s="33"/>
      <c r="M150" s="169"/>
      <c r="T150" s="57"/>
      <c r="AT150" s="18" t="s">
        <v>219</v>
      </c>
      <c r="AU150" s="18" t="s">
        <v>21</v>
      </c>
    </row>
    <row r="151" spans="2:65" s="11" customFormat="1" ht="25.95" customHeight="1">
      <c r="B151" s="121"/>
      <c r="D151" s="122" t="s">
        <v>80</v>
      </c>
      <c r="E151" s="123" t="s">
        <v>1432</v>
      </c>
      <c r="F151" s="123" t="s">
        <v>271</v>
      </c>
      <c r="I151" s="124"/>
      <c r="J151" s="125">
        <f>BK151</f>
        <v>0</v>
      </c>
      <c r="L151" s="121"/>
      <c r="M151" s="126"/>
      <c r="P151" s="127">
        <f>SUM(P152:P153)</f>
        <v>0</v>
      </c>
      <c r="R151" s="127">
        <f>SUM(R152:R153)</f>
        <v>0</v>
      </c>
      <c r="T151" s="128">
        <f>SUM(T152:T153)</f>
        <v>0</v>
      </c>
      <c r="AR151" s="122" t="s">
        <v>21</v>
      </c>
      <c r="AT151" s="129" t="s">
        <v>80</v>
      </c>
      <c r="AU151" s="129" t="s">
        <v>81</v>
      </c>
      <c r="AY151" s="122" t="s">
        <v>187</v>
      </c>
      <c r="BK151" s="130">
        <f>SUM(BK152:BK153)</f>
        <v>0</v>
      </c>
    </row>
    <row r="152" spans="2:65" s="1" customFormat="1" ht="16.5" customHeight="1">
      <c r="B152" s="33"/>
      <c r="C152" s="133" t="s">
        <v>261</v>
      </c>
      <c r="D152" s="133" t="s">
        <v>189</v>
      </c>
      <c r="E152" s="134" t="s">
        <v>1433</v>
      </c>
      <c r="F152" s="135" t="s">
        <v>1434</v>
      </c>
      <c r="G152" s="136" t="s">
        <v>1161</v>
      </c>
      <c r="H152" s="137">
        <v>20.100000000000001</v>
      </c>
      <c r="I152" s="138"/>
      <c r="J152" s="139">
        <f>ROUND(I152*H152,2)</f>
        <v>0</v>
      </c>
      <c r="K152" s="135" t="s">
        <v>1</v>
      </c>
      <c r="L152" s="33"/>
      <c r="M152" s="140" t="s">
        <v>1</v>
      </c>
      <c r="N152" s="141" t="s">
        <v>46</v>
      </c>
      <c r="P152" s="142">
        <f>O152*H152</f>
        <v>0</v>
      </c>
      <c r="Q152" s="142">
        <v>0</v>
      </c>
      <c r="R152" s="142">
        <f>Q152*H152</f>
        <v>0</v>
      </c>
      <c r="S152" s="142">
        <v>0</v>
      </c>
      <c r="T152" s="143">
        <f>S152*H152</f>
        <v>0</v>
      </c>
      <c r="AR152" s="144" t="s">
        <v>194</v>
      </c>
      <c r="AT152" s="144" t="s">
        <v>189</v>
      </c>
      <c r="AU152" s="144" t="s">
        <v>21</v>
      </c>
      <c r="AY152" s="18" t="s">
        <v>187</v>
      </c>
      <c r="BE152" s="145">
        <f>IF(N152="základní",J152,0)</f>
        <v>0</v>
      </c>
      <c r="BF152" s="145">
        <f>IF(N152="snížená",J152,0)</f>
        <v>0</v>
      </c>
      <c r="BG152" s="145">
        <f>IF(N152="zákl. přenesená",J152,0)</f>
        <v>0</v>
      </c>
      <c r="BH152" s="145">
        <f>IF(N152="sníž. přenesená",J152,0)</f>
        <v>0</v>
      </c>
      <c r="BI152" s="145">
        <f>IF(N152="nulová",J152,0)</f>
        <v>0</v>
      </c>
      <c r="BJ152" s="18" t="s">
        <v>21</v>
      </c>
      <c r="BK152" s="145">
        <f>ROUND(I152*H152,2)</f>
        <v>0</v>
      </c>
      <c r="BL152" s="18" t="s">
        <v>194</v>
      </c>
      <c r="BM152" s="144" t="s">
        <v>369</v>
      </c>
    </row>
    <row r="153" spans="2:65" s="1" customFormat="1" ht="19.2">
      <c r="B153" s="33"/>
      <c r="D153" s="147" t="s">
        <v>219</v>
      </c>
      <c r="F153" s="167" t="s">
        <v>1526</v>
      </c>
      <c r="I153" s="168"/>
      <c r="L153" s="33"/>
      <c r="M153" s="169"/>
      <c r="T153" s="57"/>
      <c r="AT153" s="18" t="s">
        <v>219</v>
      </c>
      <c r="AU153" s="18" t="s">
        <v>21</v>
      </c>
    </row>
    <row r="154" spans="2:65" s="11" customFormat="1" ht="25.95" customHeight="1">
      <c r="B154" s="121"/>
      <c r="D154" s="122" t="s">
        <v>80</v>
      </c>
      <c r="E154" s="123" t="s">
        <v>1436</v>
      </c>
      <c r="F154" s="123" t="s">
        <v>1249</v>
      </c>
      <c r="I154" s="124"/>
      <c r="J154" s="125">
        <f>BK154</f>
        <v>0</v>
      </c>
      <c r="L154" s="121"/>
      <c r="M154" s="126"/>
      <c r="P154" s="127">
        <f>SUM(P155:P197)</f>
        <v>0</v>
      </c>
      <c r="R154" s="127">
        <f>SUM(R155:R197)</f>
        <v>0</v>
      </c>
      <c r="T154" s="128">
        <f>SUM(T155:T197)</f>
        <v>0</v>
      </c>
      <c r="AR154" s="122" t="s">
        <v>21</v>
      </c>
      <c r="AT154" s="129" t="s">
        <v>80</v>
      </c>
      <c r="AU154" s="129" t="s">
        <v>81</v>
      </c>
      <c r="AY154" s="122" t="s">
        <v>187</v>
      </c>
      <c r="BK154" s="130">
        <f>SUM(BK155:BK197)</f>
        <v>0</v>
      </c>
    </row>
    <row r="155" spans="2:65" s="1" customFormat="1" ht="16.5" customHeight="1">
      <c r="B155" s="33"/>
      <c r="C155" s="133" t="s">
        <v>267</v>
      </c>
      <c r="D155" s="133" t="s">
        <v>189</v>
      </c>
      <c r="E155" s="134" t="s">
        <v>1437</v>
      </c>
      <c r="F155" s="135" t="s">
        <v>1438</v>
      </c>
      <c r="G155" s="136" t="s">
        <v>1165</v>
      </c>
      <c r="H155" s="137">
        <v>8</v>
      </c>
      <c r="I155" s="138"/>
      <c r="J155" s="139">
        <f>ROUND(I155*H155,2)</f>
        <v>0</v>
      </c>
      <c r="K155" s="135" t="s">
        <v>1</v>
      </c>
      <c r="L155" s="33"/>
      <c r="M155" s="140" t="s">
        <v>1</v>
      </c>
      <c r="N155" s="141" t="s">
        <v>46</v>
      </c>
      <c r="P155" s="142">
        <f>O155*H155</f>
        <v>0</v>
      </c>
      <c r="Q155" s="142">
        <v>0</v>
      </c>
      <c r="R155" s="142">
        <f>Q155*H155</f>
        <v>0</v>
      </c>
      <c r="S155" s="142">
        <v>0</v>
      </c>
      <c r="T155" s="143">
        <f>S155*H155</f>
        <v>0</v>
      </c>
      <c r="AR155" s="144" t="s">
        <v>194</v>
      </c>
      <c r="AT155" s="144" t="s">
        <v>189</v>
      </c>
      <c r="AU155" s="144" t="s">
        <v>21</v>
      </c>
      <c r="AY155" s="18" t="s">
        <v>187</v>
      </c>
      <c r="BE155" s="145">
        <f>IF(N155="základní",J155,0)</f>
        <v>0</v>
      </c>
      <c r="BF155" s="145">
        <f>IF(N155="snížená",J155,0)</f>
        <v>0</v>
      </c>
      <c r="BG155" s="145">
        <f>IF(N155="zákl. přenesená",J155,0)</f>
        <v>0</v>
      </c>
      <c r="BH155" s="145">
        <f>IF(N155="sníž. přenesená",J155,0)</f>
        <v>0</v>
      </c>
      <c r="BI155" s="145">
        <f>IF(N155="nulová",J155,0)</f>
        <v>0</v>
      </c>
      <c r="BJ155" s="18" t="s">
        <v>21</v>
      </c>
      <c r="BK155" s="145">
        <f>ROUND(I155*H155,2)</f>
        <v>0</v>
      </c>
      <c r="BL155" s="18" t="s">
        <v>194</v>
      </c>
      <c r="BM155" s="144" t="s">
        <v>380</v>
      </c>
    </row>
    <row r="156" spans="2:65" s="1" customFormat="1" ht="19.2">
      <c r="B156" s="33"/>
      <c r="D156" s="147" t="s">
        <v>219</v>
      </c>
      <c r="F156" s="167" t="s">
        <v>1527</v>
      </c>
      <c r="I156" s="168"/>
      <c r="L156" s="33"/>
      <c r="M156" s="169"/>
      <c r="T156" s="57"/>
      <c r="AT156" s="18" t="s">
        <v>219</v>
      </c>
      <c r="AU156" s="18" t="s">
        <v>21</v>
      </c>
    </row>
    <row r="157" spans="2:65" s="1" customFormat="1" ht="16.5" customHeight="1">
      <c r="B157" s="33"/>
      <c r="C157" s="133" t="s">
        <v>272</v>
      </c>
      <c r="D157" s="133" t="s">
        <v>189</v>
      </c>
      <c r="E157" s="134" t="s">
        <v>1440</v>
      </c>
      <c r="F157" s="135" t="s">
        <v>1441</v>
      </c>
      <c r="G157" s="136" t="s">
        <v>244</v>
      </c>
      <c r="H157" s="137">
        <v>350</v>
      </c>
      <c r="I157" s="138"/>
      <c r="J157" s="139">
        <f>ROUND(I157*H157,2)</f>
        <v>0</v>
      </c>
      <c r="K157" s="135" t="s">
        <v>1</v>
      </c>
      <c r="L157" s="33"/>
      <c r="M157" s="140" t="s">
        <v>1</v>
      </c>
      <c r="N157" s="141" t="s">
        <v>46</v>
      </c>
      <c r="P157" s="142">
        <f>O157*H157</f>
        <v>0</v>
      </c>
      <c r="Q157" s="142">
        <v>0</v>
      </c>
      <c r="R157" s="142">
        <f>Q157*H157</f>
        <v>0</v>
      </c>
      <c r="S157" s="142">
        <v>0</v>
      </c>
      <c r="T157" s="143">
        <f>S157*H157</f>
        <v>0</v>
      </c>
      <c r="AR157" s="144" t="s">
        <v>194</v>
      </c>
      <c r="AT157" s="144" t="s">
        <v>189</v>
      </c>
      <c r="AU157" s="144" t="s">
        <v>21</v>
      </c>
      <c r="AY157" s="18" t="s">
        <v>187</v>
      </c>
      <c r="BE157" s="145">
        <f>IF(N157="základní",J157,0)</f>
        <v>0</v>
      </c>
      <c r="BF157" s="145">
        <f>IF(N157="snížená",J157,0)</f>
        <v>0</v>
      </c>
      <c r="BG157" s="145">
        <f>IF(N157="zákl. přenesená",J157,0)</f>
        <v>0</v>
      </c>
      <c r="BH157" s="145">
        <f>IF(N157="sníž. přenesená",J157,0)</f>
        <v>0</v>
      </c>
      <c r="BI157" s="145">
        <f>IF(N157="nulová",J157,0)</f>
        <v>0</v>
      </c>
      <c r="BJ157" s="18" t="s">
        <v>21</v>
      </c>
      <c r="BK157" s="145">
        <f>ROUND(I157*H157,2)</f>
        <v>0</v>
      </c>
      <c r="BL157" s="18" t="s">
        <v>194</v>
      </c>
      <c r="BM157" s="144" t="s">
        <v>395</v>
      </c>
    </row>
    <row r="158" spans="2:65" s="1" customFormat="1" ht="19.2">
      <c r="B158" s="33"/>
      <c r="D158" s="147" t="s">
        <v>219</v>
      </c>
      <c r="F158" s="167" t="s">
        <v>1442</v>
      </c>
      <c r="I158" s="168"/>
      <c r="L158" s="33"/>
      <c r="M158" s="169"/>
      <c r="T158" s="57"/>
      <c r="AT158" s="18" t="s">
        <v>219</v>
      </c>
      <c r="AU158" s="18" t="s">
        <v>21</v>
      </c>
    </row>
    <row r="159" spans="2:65" s="1" customFormat="1" ht="16.5" customHeight="1">
      <c r="B159" s="33"/>
      <c r="C159" s="133" t="s">
        <v>278</v>
      </c>
      <c r="D159" s="133" t="s">
        <v>189</v>
      </c>
      <c r="E159" s="134" t="s">
        <v>1443</v>
      </c>
      <c r="F159" s="135" t="s">
        <v>1528</v>
      </c>
      <c r="G159" s="136" t="s">
        <v>244</v>
      </c>
      <c r="H159" s="137">
        <v>15</v>
      </c>
      <c r="I159" s="138"/>
      <c r="J159" s="139">
        <f>ROUND(I159*H159,2)</f>
        <v>0</v>
      </c>
      <c r="K159" s="135" t="s">
        <v>1</v>
      </c>
      <c r="L159" s="33"/>
      <c r="M159" s="140" t="s">
        <v>1</v>
      </c>
      <c r="N159" s="141" t="s">
        <v>46</v>
      </c>
      <c r="P159" s="142">
        <f>O159*H159</f>
        <v>0</v>
      </c>
      <c r="Q159" s="142">
        <v>0</v>
      </c>
      <c r="R159" s="142">
        <f>Q159*H159</f>
        <v>0</v>
      </c>
      <c r="S159" s="142">
        <v>0</v>
      </c>
      <c r="T159" s="143">
        <f>S159*H159</f>
        <v>0</v>
      </c>
      <c r="AR159" s="144" t="s">
        <v>194</v>
      </c>
      <c r="AT159" s="144" t="s">
        <v>189</v>
      </c>
      <c r="AU159" s="144" t="s">
        <v>21</v>
      </c>
      <c r="AY159" s="18" t="s">
        <v>187</v>
      </c>
      <c r="BE159" s="145">
        <f>IF(N159="základní",J159,0)</f>
        <v>0</v>
      </c>
      <c r="BF159" s="145">
        <f>IF(N159="snížená",J159,0)</f>
        <v>0</v>
      </c>
      <c r="BG159" s="145">
        <f>IF(N159="zákl. přenesená",J159,0)</f>
        <v>0</v>
      </c>
      <c r="BH159" s="145">
        <f>IF(N159="sníž. přenesená",J159,0)</f>
        <v>0</v>
      </c>
      <c r="BI159" s="145">
        <f>IF(N159="nulová",J159,0)</f>
        <v>0</v>
      </c>
      <c r="BJ159" s="18" t="s">
        <v>21</v>
      </c>
      <c r="BK159" s="145">
        <f>ROUND(I159*H159,2)</f>
        <v>0</v>
      </c>
      <c r="BL159" s="18" t="s">
        <v>194</v>
      </c>
      <c r="BM159" s="144" t="s">
        <v>407</v>
      </c>
    </row>
    <row r="160" spans="2:65" s="1" customFormat="1" ht="19.2">
      <c r="B160" s="33"/>
      <c r="D160" s="147" t="s">
        <v>219</v>
      </c>
      <c r="F160" s="167" t="s">
        <v>1529</v>
      </c>
      <c r="I160" s="168"/>
      <c r="L160" s="33"/>
      <c r="M160" s="169"/>
      <c r="T160" s="57"/>
      <c r="AT160" s="18" t="s">
        <v>219</v>
      </c>
      <c r="AU160" s="18" t="s">
        <v>21</v>
      </c>
    </row>
    <row r="161" spans="2:65" s="1" customFormat="1" ht="16.5" customHeight="1">
      <c r="B161" s="33"/>
      <c r="C161" s="133" t="s">
        <v>284</v>
      </c>
      <c r="D161" s="133" t="s">
        <v>189</v>
      </c>
      <c r="E161" s="134" t="s">
        <v>1446</v>
      </c>
      <c r="F161" s="135" t="s">
        <v>1447</v>
      </c>
      <c r="G161" s="136" t="s">
        <v>244</v>
      </c>
      <c r="H161" s="137">
        <v>270</v>
      </c>
      <c r="I161" s="138"/>
      <c r="J161" s="139">
        <f>ROUND(I161*H161,2)</f>
        <v>0</v>
      </c>
      <c r="K161" s="135" t="s">
        <v>1</v>
      </c>
      <c r="L161" s="33"/>
      <c r="M161" s="140" t="s">
        <v>1</v>
      </c>
      <c r="N161" s="141" t="s">
        <v>46</v>
      </c>
      <c r="P161" s="142">
        <f>O161*H161</f>
        <v>0</v>
      </c>
      <c r="Q161" s="142">
        <v>0</v>
      </c>
      <c r="R161" s="142">
        <f>Q161*H161</f>
        <v>0</v>
      </c>
      <c r="S161" s="142">
        <v>0</v>
      </c>
      <c r="T161" s="143">
        <f>S161*H161</f>
        <v>0</v>
      </c>
      <c r="AR161" s="144" t="s">
        <v>194</v>
      </c>
      <c r="AT161" s="144" t="s">
        <v>189</v>
      </c>
      <c r="AU161" s="144" t="s">
        <v>21</v>
      </c>
      <c r="AY161" s="18" t="s">
        <v>187</v>
      </c>
      <c r="BE161" s="145">
        <f>IF(N161="základní",J161,0)</f>
        <v>0</v>
      </c>
      <c r="BF161" s="145">
        <f>IF(N161="snížená",J161,0)</f>
        <v>0</v>
      </c>
      <c r="BG161" s="145">
        <f>IF(N161="zákl. přenesená",J161,0)</f>
        <v>0</v>
      </c>
      <c r="BH161" s="145">
        <f>IF(N161="sníž. přenesená",J161,0)</f>
        <v>0</v>
      </c>
      <c r="BI161" s="145">
        <f>IF(N161="nulová",J161,0)</f>
        <v>0</v>
      </c>
      <c r="BJ161" s="18" t="s">
        <v>21</v>
      </c>
      <c r="BK161" s="145">
        <f>ROUND(I161*H161,2)</f>
        <v>0</v>
      </c>
      <c r="BL161" s="18" t="s">
        <v>194</v>
      </c>
      <c r="BM161" s="144" t="s">
        <v>419</v>
      </c>
    </row>
    <row r="162" spans="2:65" s="1" customFormat="1" ht="16.5" customHeight="1">
      <c r="B162" s="33"/>
      <c r="C162" s="133" t="s">
        <v>289</v>
      </c>
      <c r="D162" s="133" t="s">
        <v>189</v>
      </c>
      <c r="E162" s="134" t="s">
        <v>1448</v>
      </c>
      <c r="F162" s="135" t="s">
        <v>1449</v>
      </c>
      <c r="G162" s="136" t="s">
        <v>244</v>
      </c>
      <c r="H162" s="137">
        <v>230</v>
      </c>
      <c r="I162" s="138"/>
      <c r="J162" s="139">
        <f>ROUND(I162*H162,2)</f>
        <v>0</v>
      </c>
      <c r="K162" s="135" t="s">
        <v>1</v>
      </c>
      <c r="L162" s="33"/>
      <c r="M162" s="140" t="s">
        <v>1</v>
      </c>
      <c r="N162" s="141" t="s">
        <v>46</v>
      </c>
      <c r="P162" s="142">
        <f>O162*H162</f>
        <v>0</v>
      </c>
      <c r="Q162" s="142">
        <v>0</v>
      </c>
      <c r="R162" s="142">
        <f>Q162*H162</f>
        <v>0</v>
      </c>
      <c r="S162" s="142">
        <v>0</v>
      </c>
      <c r="T162" s="143">
        <f>S162*H162</f>
        <v>0</v>
      </c>
      <c r="AR162" s="144" t="s">
        <v>194</v>
      </c>
      <c r="AT162" s="144" t="s">
        <v>189</v>
      </c>
      <c r="AU162" s="144" t="s">
        <v>21</v>
      </c>
      <c r="AY162" s="18" t="s">
        <v>187</v>
      </c>
      <c r="BE162" s="145">
        <f>IF(N162="základní",J162,0)</f>
        <v>0</v>
      </c>
      <c r="BF162" s="145">
        <f>IF(N162="snížená",J162,0)</f>
        <v>0</v>
      </c>
      <c r="BG162" s="145">
        <f>IF(N162="zákl. přenesená",J162,0)</f>
        <v>0</v>
      </c>
      <c r="BH162" s="145">
        <f>IF(N162="sníž. přenesená",J162,0)</f>
        <v>0</v>
      </c>
      <c r="BI162" s="145">
        <f>IF(N162="nulová",J162,0)</f>
        <v>0</v>
      </c>
      <c r="BJ162" s="18" t="s">
        <v>21</v>
      </c>
      <c r="BK162" s="145">
        <f>ROUND(I162*H162,2)</f>
        <v>0</v>
      </c>
      <c r="BL162" s="18" t="s">
        <v>194</v>
      </c>
      <c r="BM162" s="144" t="s">
        <v>429</v>
      </c>
    </row>
    <row r="163" spans="2:65" s="1" customFormat="1" ht="16.5" customHeight="1">
      <c r="B163" s="33"/>
      <c r="C163" s="133" t="s">
        <v>294</v>
      </c>
      <c r="D163" s="133" t="s">
        <v>189</v>
      </c>
      <c r="E163" s="134" t="s">
        <v>1530</v>
      </c>
      <c r="F163" s="135" t="s">
        <v>1452</v>
      </c>
      <c r="G163" s="136" t="s">
        <v>244</v>
      </c>
      <c r="H163" s="137">
        <v>330</v>
      </c>
      <c r="I163" s="138"/>
      <c r="J163" s="139">
        <f>ROUND(I163*H163,2)</f>
        <v>0</v>
      </c>
      <c r="K163" s="135" t="s">
        <v>1</v>
      </c>
      <c r="L163" s="33"/>
      <c r="M163" s="140" t="s">
        <v>1</v>
      </c>
      <c r="N163" s="141" t="s">
        <v>46</v>
      </c>
      <c r="P163" s="142">
        <f>O163*H163</f>
        <v>0</v>
      </c>
      <c r="Q163" s="142">
        <v>0</v>
      </c>
      <c r="R163" s="142">
        <f>Q163*H163</f>
        <v>0</v>
      </c>
      <c r="S163" s="142">
        <v>0</v>
      </c>
      <c r="T163" s="143">
        <f>S163*H163</f>
        <v>0</v>
      </c>
      <c r="AR163" s="144" t="s">
        <v>194</v>
      </c>
      <c r="AT163" s="144" t="s">
        <v>189</v>
      </c>
      <c r="AU163" s="144" t="s">
        <v>21</v>
      </c>
      <c r="AY163" s="18" t="s">
        <v>187</v>
      </c>
      <c r="BE163" s="145">
        <f>IF(N163="základní",J163,0)</f>
        <v>0</v>
      </c>
      <c r="BF163" s="145">
        <f>IF(N163="snížená",J163,0)</f>
        <v>0</v>
      </c>
      <c r="BG163" s="145">
        <f>IF(N163="zákl. přenesená",J163,0)</f>
        <v>0</v>
      </c>
      <c r="BH163" s="145">
        <f>IF(N163="sníž. přenesená",J163,0)</f>
        <v>0</v>
      </c>
      <c r="BI163" s="145">
        <f>IF(N163="nulová",J163,0)</f>
        <v>0</v>
      </c>
      <c r="BJ163" s="18" t="s">
        <v>21</v>
      </c>
      <c r="BK163" s="145">
        <f>ROUND(I163*H163,2)</f>
        <v>0</v>
      </c>
      <c r="BL163" s="18" t="s">
        <v>194</v>
      </c>
      <c r="BM163" s="144" t="s">
        <v>441</v>
      </c>
    </row>
    <row r="164" spans="2:65" s="1" customFormat="1" ht="19.2">
      <c r="B164" s="33"/>
      <c r="D164" s="147" t="s">
        <v>219</v>
      </c>
      <c r="F164" s="167" t="s">
        <v>1531</v>
      </c>
      <c r="I164" s="168"/>
      <c r="L164" s="33"/>
      <c r="M164" s="169"/>
      <c r="T164" s="57"/>
      <c r="AT164" s="18" t="s">
        <v>219</v>
      </c>
      <c r="AU164" s="18" t="s">
        <v>21</v>
      </c>
    </row>
    <row r="165" spans="2:65" s="1" customFormat="1" ht="16.5" customHeight="1">
      <c r="B165" s="33"/>
      <c r="C165" s="133" t="s">
        <v>299</v>
      </c>
      <c r="D165" s="133" t="s">
        <v>189</v>
      </c>
      <c r="E165" s="134" t="s">
        <v>1454</v>
      </c>
      <c r="F165" s="135" t="s">
        <v>1455</v>
      </c>
      <c r="G165" s="136" t="s">
        <v>244</v>
      </c>
      <c r="H165" s="137">
        <v>300</v>
      </c>
      <c r="I165" s="138"/>
      <c r="J165" s="139">
        <f>ROUND(I165*H165,2)</f>
        <v>0</v>
      </c>
      <c r="K165" s="135" t="s">
        <v>1</v>
      </c>
      <c r="L165" s="33"/>
      <c r="M165" s="140" t="s">
        <v>1</v>
      </c>
      <c r="N165" s="141" t="s">
        <v>46</v>
      </c>
      <c r="P165" s="142">
        <f>O165*H165</f>
        <v>0</v>
      </c>
      <c r="Q165" s="142">
        <v>0</v>
      </c>
      <c r="R165" s="142">
        <f>Q165*H165</f>
        <v>0</v>
      </c>
      <c r="S165" s="142">
        <v>0</v>
      </c>
      <c r="T165" s="143">
        <f>S165*H165</f>
        <v>0</v>
      </c>
      <c r="AR165" s="144" t="s">
        <v>194</v>
      </c>
      <c r="AT165" s="144" t="s">
        <v>189</v>
      </c>
      <c r="AU165" s="144" t="s">
        <v>21</v>
      </c>
      <c r="AY165" s="18" t="s">
        <v>187</v>
      </c>
      <c r="BE165" s="145">
        <f>IF(N165="základní",J165,0)</f>
        <v>0</v>
      </c>
      <c r="BF165" s="145">
        <f>IF(N165="snížená",J165,0)</f>
        <v>0</v>
      </c>
      <c r="BG165" s="145">
        <f>IF(N165="zákl. přenesená",J165,0)</f>
        <v>0</v>
      </c>
      <c r="BH165" s="145">
        <f>IF(N165="sníž. přenesená",J165,0)</f>
        <v>0</v>
      </c>
      <c r="BI165" s="145">
        <f>IF(N165="nulová",J165,0)</f>
        <v>0</v>
      </c>
      <c r="BJ165" s="18" t="s">
        <v>21</v>
      </c>
      <c r="BK165" s="145">
        <f>ROUND(I165*H165,2)</f>
        <v>0</v>
      </c>
      <c r="BL165" s="18" t="s">
        <v>194</v>
      </c>
      <c r="BM165" s="144" t="s">
        <v>451</v>
      </c>
    </row>
    <row r="166" spans="2:65" s="1" customFormat="1" ht="16.5" customHeight="1">
      <c r="B166" s="33"/>
      <c r="C166" s="133" t="s">
        <v>7</v>
      </c>
      <c r="D166" s="133" t="s">
        <v>189</v>
      </c>
      <c r="E166" s="134" t="s">
        <v>1456</v>
      </c>
      <c r="F166" s="135" t="s">
        <v>1457</v>
      </c>
      <c r="G166" s="136" t="s">
        <v>1165</v>
      </c>
      <c r="H166" s="137">
        <v>30</v>
      </c>
      <c r="I166" s="138"/>
      <c r="J166" s="139">
        <f>ROUND(I166*H166,2)</f>
        <v>0</v>
      </c>
      <c r="K166" s="135" t="s">
        <v>1</v>
      </c>
      <c r="L166" s="33"/>
      <c r="M166" s="140" t="s">
        <v>1</v>
      </c>
      <c r="N166" s="141" t="s">
        <v>46</v>
      </c>
      <c r="P166" s="142">
        <f>O166*H166</f>
        <v>0</v>
      </c>
      <c r="Q166" s="142">
        <v>0</v>
      </c>
      <c r="R166" s="142">
        <f>Q166*H166</f>
        <v>0</v>
      </c>
      <c r="S166" s="142">
        <v>0</v>
      </c>
      <c r="T166" s="143">
        <f>S166*H166</f>
        <v>0</v>
      </c>
      <c r="AR166" s="144" t="s">
        <v>194</v>
      </c>
      <c r="AT166" s="144" t="s">
        <v>189</v>
      </c>
      <c r="AU166" s="144" t="s">
        <v>21</v>
      </c>
      <c r="AY166" s="18" t="s">
        <v>187</v>
      </c>
      <c r="BE166" s="145">
        <f>IF(N166="základní",J166,0)</f>
        <v>0</v>
      </c>
      <c r="BF166" s="145">
        <f>IF(N166="snížená",J166,0)</f>
        <v>0</v>
      </c>
      <c r="BG166" s="145">
        <f>IF(N166="zákl. přenesená",J166,0)</f>
        <v>0</v>
      </c>
      <c r="BH166" s="145">
        <f>IF(N166="sníž. přenesená",J166,0)</f>
        <v>0</v>
      </c>
      <c r="BI166" s="145">
        <f>IF(N166="nulová",J166,0)</f>
        <v>0</v>
      </c>
      <c r="BJ166" s="18" t="s">
        <v>21</v>
      </c>
      <c r="BK166" s="145">
        <f>ROUND(I166*H166,2)</f>
        <v>0</v>
      </c>
      <c r="BL166" s="18" t="s">
        <v>194</v>
      </c>
      <c r="BM166" s="144" t="s">
        <v>461</v>
      </c>
    </row>
    <row r="167" spans="2:65" s="1" customFormat="1" ht="16.5" customHeight="1">
      <c r="B167" s="33"/>
      <c r="C167" s="133" t="s">
        <v>317</v>
      </c>
      <c r="D167" s="133" t="s">
        <v>189</v>
      </c>
      <c r="E167" s="134" t="s">
        <v>1458</v>
      </c>
      <c r="F167" s="135" t="s">
        <v>1532</v>
      </c>
      <c r="G167" s="136" t="s">
        <v>244</v>
      </c>
      <c r="H167" s="137">
        <v>360</v>
      </c>
      <c r="I167" s="138"/>
      <c r="J167" s="139">
        <f>ROUND(I167*H167,2)</f>
        <v>0</v>
      </c>
      <c r="K167" s="135" t="s">
        <v>1</v>
      </c>
      <c r="L167" s="33"/>
      <c r="M167" s="140" t="s">
        <v>1</v>
      </c>
      <c r="N167" s="141" t="s">
        <v>46</v>
      </c>
      <c r="P167" s="142">
        <f>O167*H167</f>
        <v>0</v>
      </c>
      <c r="Q167" s="142">
        <v>0</v>
      </c>
      <c r="R167" s="142">
        <f>Q167*H167</f>
        <v>0</v>
      </c>
      <c r="S167" s="142">
        <v>0</v>
      </c>
      <c r="T167" s="143">
        <f>S167*H167</f>
        <v>0</v>
      </c>
      <c r="AR167" s="144" t="s">
        <v>194</v>
      </c>
      <c r="AT167" s="144" t="s">
        <v>189</v>
      </c>
      <c r="AU167" s="144" t="s">
        <v>21</v>
      </c>
      <c r="AY167" s="18" t="s">
        <v>187</v>
      </c>
      <c r="BE167" s="145">
        <f>IF(N167="základní",J167,0)</f>
        <v>0</v>
      </c>
      <c r="BF167" s="145">
        <f>IF(N167="snížená",J167,0)</f>
        <v>0</v>
      </c>
      <c r="BG167" s="145">
        <f>IF(N167="zákl. přenesená",J167,0)</f>
        <v>0</v>
      </c>
      <c r="BH167" s="145">
        <f>IF(N167="sníž. přenesená",J167,0)</f>
        <v>0</v>
      </c>
      <c r="BI167" s="145">
        <f>IF(N167="nulová",J167,0)</f>
        <v>0</v>
      </c>
      <c r="BJ167" s="18" t="s">
        <v>21</v>
      </c>
      <c r="BK167" s="145">
        <f>ROUND(I167*H167,2)</f>
        <v>0</v>
      </c>
      <c r="BL167" s="18" t="s">
        <v>194</v>
      </c>
      <c r="BM167" s="144" t="s">
        <v>472</v>
      </c>
    </row>
    <row r="168" spans="2:65" s="1" customFormat="1" ht="19.2">
      <c r="B168" s="33"/>
      <c r="D168" s="147" t="s">
        <v>219</v>
      </c>
      <c r="F168" s="167" t="s">
        <v>1533</v>
      </c>
      <c r="I168" s="168"/>
      <c r="L168" s="33"/>
      <c r="M168" s="169"/>
      <c r="T168" s="57"/>
      <c r="AT168" s="18" t="s">
        <v>219</v>
      </c>
      <c r="AU168" s="18" t="s">
        <v>21</v>
      </c>
    </row>
    <row r="169" spans="2:65" s="1" customFormat="1" ht="21.75" customHeight="1">
      <c r="B169" s="33"/>
      <c r="C169" s="133" t="s">
        <v>329</v>
      </c>
      <c r="D169" s="133" t="s">
        <v>189</v>
      </c>
      <c r="E169" s="134" t="s">
        <v>1462</v>
      </c>
      <c r="F169" s="135" t="s">
        <v>1463</v>
      </c>
      <c r="G169" s="136" t="s">
        <v>1165</v>
      </c>
      <c r="H169" s="137">
        <v>30</v>
      </c>
      <c r="I169" s="138"/>
      <c r="J169" s="139">
        <f>ROUND(I169*H169,2)</f>
        <v>0</v>
      </c>
      <c r="K169" s="135" t="s">
        <v>1</v>
      </c>
      <c r="L169" s="33"/>
      <c r="M169" s="140" t="s">
        <v>1</v>
      </c>
      <c r="N169" s="141" t="s">
        <v>46</v>
      </c>
      <c r="P169" s="142">
        <f>O169*H169</f>
        <v>0</v>
      </c>
      <c r="Q169" s="142">
        <v>0</v>
      </c>
      <c r="R169" s="142">
        <f>Q169*H169</f>
        <v>0</v>
      </c>
      <c r="S169" s="142">
        <v>0</v>
      </c>
      <c r="T169" s="143">
        <f>S169*H169</f>
        <v>0</v>
      </c>
      <c r="AR169" s="144" t="s">
        <v>194</v>
      </c>
      <c r="AT169" s="144" t="s">
        <v>189</v>
      </c>
      <c r="AU169" s="144" t="s">
        <v>21</v>
      </c>
      <c r="AY169" s="18" t="s">
        <v>187</v>
      </c>
      <c r="BE169" s="145">
        <f>IF(N169="základní",J169,0)</f>
        <v>0</v>
      </c>
      <c r="BF169" s="145">
        <f>IF(N169="snížená",J169,0)</f>
        <v>0</v>
      </c>
      <c r="BG169" s="145">
        <f>IF(N169="zákl. přenesená",J169,0)</f>
        <v>0</v>
      </c>
      <c r="BH169" s="145">
        <f>IF(N169="sníž. přenesená",J169,0)</f>
        <v>0</v>
      </c>
      <c r="BI169" s="145">
        <f>IF(N169="nulová",J169,0)</f>
        <v>0</v>
      </c>
      <c r="BJ169" s="18" t="s">
        <v>21</v>
      </c>
      <c r="BK169" s="145">
        <f>ROUND(I169*H169,2)</f>
        <v>0</v>
      </c>
      <c r="BL169" s="18" t="s">
        <v>194</v>
      </c>
      <c r="BM169" s="144" t="s">
        <v>482</v>
      </c>
    </row>
    <row r="170" spans="2:65" s="1" customFormat="1" ht="19.2">
      <c r="B170" s="33"/>
      <c r="D170" s="147" t="s">
        <v>219</v>
      </c>
      <c r="F170" s="167" t="s">
        <v>1534</v>
      </c>
      <c r="I170" s="168"/>
      <c r="L170" s="33"/>
      <c r="M170" s="169"/>
      <c r="T170" s="57"/>
      <c r="AT170" s="18" t="s">
        <v>219</v>
      </c>
      <c r="AU170" s="18" t="s">
        <v>21</v>
      </c>
    </row>
    <row r="171" spans="2:65" s="1" customFormat="1" ht="16.5" customHeight="1">
      <c r="B171" s="33"/>
      <c r="C171" s="133" t="s">
        <v>336</v>
      </c>
      <c r="D171" s="133" t="s">
        <v>189</v>
      </c>
      <c r="E171" s="134" t="s">
        <v>1496</v>
      </c>
      <c r="F171" s="135" t="s">
        <v>1497</v>
      </c>
      <c r="G171" s="136" t="s">
        <v>244</v>
      </c>
      <c r="H171" s="137">
        <v>255</v>
      </c>
      <c r="I171" s="138"/>
      <c r="J171" s="139">
        <f>ROUND(I171*H171,2)</f>
        <v>0</v>
      </c>
      <c r="K171" s="135" t="s">
        <v>1</v>
      </c>
      <c r="L171" s="33"/>
      <c r="M171" s="140" t="s">
        <v>1</v>
      </c>
      <c r="N171" s="141" t="s">
        <v>46</v>
      </c>
      <c r="P171" s="142">
        <f>O171*H171</f>
        <v>0</v>
      </c>
      <c r="Q171" s="142">
        <v>0</v>
      </c>
      <c r="R171" s="142">
        <f>Q171*H171</f>
        <v>0</v>
      </c>
      <c r="S171" s="142">
        <v>0</v>
      </c>
      <c r="T171" s="143">
        <f>S171*H171</f>
        <v>0</v>
      </c>
      <c r="AR171" s="144" t="s">
        <v>194</v>
      </c>
      <c r="AT171" s="144" t="s">
        <v>189</v>
      </c>
      <c r="AU171" s="144" t="s">
        <v>21</v>
      </c>
      <c r="AY171" s="18" t="s">
        <v>187</v>
      </c>
      <c r="BE171" s="145">
        <f>IF(N171="základní",J171,0)</f>
        <v>0</v>
      </c>
      <c r="BF171" s="145">
        <f>IF(N171="snížená",J171,0)</f>
        <v>0</v>
      </c>
      <c r="BG171" s="145">
        <f>IF(N171="zákl. přenesená",J171,0)</f>
        <v>0</v>
      </c>
      <c r="BH171" s="145">
        <f>IF(N171="sníž. přenesená",J171,0)</f>
        <v>0</v>
      </c>
      <c r="BI171" s="145">
        <f>IF(N171="nulová",J171,0)</f>
        <v>0</v>
      </c>
      <c r="BJ171" s="18" t="s">
        <v>21</v>
      </c>
      <c r="BK171" s="145">
        <f>ROUND(I171*H171,2)</f>
        <v>0</v>
      </c>
      <c r="BL171" s="18" t="s">
        <v>194</v>
      </c>
      <c r="BM171" s="144" t="s">
        <v>490</v>
      </c>
    </row>
    <row r="172" spans="2:65" s="1" customFormat="1" ht="16.5" customHeight="1">
      <c r="B172" s="33"/>
      <c r="C172" s="133" t="s">
        <v>342</v>
      </c>
      <c r="D172" s="133" t="s">
        <v>189</v>
      </c>
      <c r="E172" s="134" t="s">
        <v>1535</v>
      </c>
      <c r="F172" s="135" t="s">
        <v>1536</v>
      </c>
      <c r="G172" s="136" t="s">
        <v>1165</v>
      </c>
      <c r="H172" s="137">
        <v>9</v>
      </c>
      <c r="I172" s="138"/>
      <c r="J172" s="139">
        <f>ROUND(I172*H172,2)</f>
        <v>0</v>
      </c>
      <c r="K172" s="135" t="s">
        <v>1</v>
      </c>
      <c r="L172" s="33"/>
      <c r="M172" s="140" t="s">
        <v>1</v>
      </c>
      <c r="N172" s="141" t="s">
        <v>46</v>
      </c>
      <c r="P172" s="142">
        <f>O172*H172</f>
        <v>0</v>
      </c>
      <c r="Q172" s="142">
        <v>0</v>
      </c>
      <c r="R172" s="142">
        <f>Q172*H172</f>
        <v>0</v>
      </c>
      <c r="S172" s="142">
        <v>0</v>
      </c>
      <c r="T172" s="143">
        <f>S172*H172</f>
        <v>0</v>
      </c>
      <c r="AR172" s="144" t="s">
        <v>194</v>
      </c>
      <c r="AT172" s="144" t="s">
        <v>189</v>
      </c>
      <c r="AU172" s="144" t="s">
        <v>21</v>
      </c>
      <c r="AY172" s="18" t="s">
        <v>187</v>
      </c>
      <c r="BE172" s="145">
        <f>IF(N172="základní",J172,0)</f>
        <v>0</v>
      </c>
      <c r="BF172" s="145">
        <f>IF(N172="snížená",J172,0)</f>
        <v>0</v>
      </c>
      <c r="BG172" s="145">
        <f>IF(N172="zákl. přenesená",J172,0)</f>
        <v>0</v>
      </c>
      <c r="BH172" s="145">
        <f>IF(N172="sníž. přenesená",J172,0)</f>
        <v>0</v>
      </c>
      <c r="BI172" s="145">
        <f>IF(N172="nulová",J172,0)</f>
        <v>0</v>
      </c>
      <c r="BJ172" s="18" t="s">
        <v>21</v>
      </c>
      <c r="BK172" s="145">
        <f>ROUND(I172*H172,2)</f>
        <v>0</v>
      </c>
      <c r="BL172" s="18" t="s">
        <v>194</v>
      </c>
      <c r="BM172" s="144" t="s">
        <v>502</v>
      </c>
    </row>
    <row r="173" spans="2:65" s="1" customFormat="1" ht="38.4">
      <c r="B173" s="33"/>
      <c r="D173" s="147" t="s">
        <v>219</v>
      </c>
      <c r="F173" s="167" t="s">
        <v>1537</v>
      </c>
      <c r="I173" s="168"/>
      <c r="L173" s="33"/>
      <c r="M173" s="169"/>
      <c r="T173" s="57"/>
      <c r="AT173" s="18" t="s">
        <v>219</v>
      </c>
      <c r="AU173" s="18" t="s">
        <v>21</v>
      </c>
    </row>
    <row r="174" spans="2:65" s="1" customFormat="1" ht="16.5" customHeight="1">
      <c r="B174" s="33"/>
      <c r="C174" s="133" t="s">
        <v>348</v>
      </c>
      <c r="D174" s="133" t="s">
        <v>189</v>
      </c>
      <c r="E174" s="134" t="s">
        <v>1538</v>
      </c>
      <c r="F174" s="135" t="s">
        <v>1536</v>
      </c>
      <c r="G174" s="136" t="s">
        <v>1165</v>
      </c>
      <c r="H174" s="137">
        <v>1</v>
      </c>
      <c r="I174" s="138"/>
      <c r="J174" s="139">
        <f>ROUND(I174*H174,2)</f>
        <v>0</v>
      </c>
      <c r="K174" s="135" t="s">
        <v>1</v>
      </c>
      <c r="L174" s="33"/>
      <c r="M174" s="140" t="s">
        <v>1</v>
      </c>
      <c r="N174" s="141" t="s">
        <v>46</v>
      </c>
      <c r="P174" s="142">
        <f>O174*H174</f>
        <v>0</v>
      </c>
      <c r="Q174" s="142">
        <v>0</v>
      </c>
      <c r="R174" s="142">
        <f>Q174*H174</f>
        <v>0</v>
      </c>
      <c r="S174" s="142">
        <v>0</v>
      </c>
      <c r="T174" s="143">
        <f>S174*H174</f>
        <v>0</v>
      </c>
      <c r="AR174" s="144" t="s">
        <v>194</v>
      </c>
      <c r="AT174" s="144" t="s">
        <v>189</v>
      </c>
      <c r="AU174" s="144" t="s">
        <v>21</v>
      </c>
      <c r="AY174" s="18" t="s">
        <v>187</v>
      </c>
      <c r="BE174" s="145">
        <f>IF(N174="základní",J174,0)</f>
        <v>0</v>
      </c>
      <c r="BF174" s="145">
        <f>IF(N174="snížená",J174,0)</f>
        <v>0</v>
      </c>
      <c r="BG174" s="145">
        <f>IF(N174="zákl. přenesená",J174,0)</f>
        <v>0</v>
      </c>
      <c r="BH174" s="145">
        <f>IF(N174="sníž. přenesená",J174,0)</f>
        <v>0</v>
      </c>
      <c r="BI174" s="145">
        <f>IF(N174="nulová",J174,0)</f>
        <v>0</v>
      </c>
      <c r="BJ174" s="18" t="s">
        <v>21</v>
      </c>
      <c r="BK174" s="145">
        <f>ROUND(I174*H174,2)</f>
        <v>0</v>
      </c>
      <c r="BL174" s="18" t="s">
        <v>194</v>
      </c>
      <c r="BM174" s="144" t="s">
        <v>512</v>
      </c>
    </row>
    <row r="175" spans="2:65" s="1" customFormat="1" ht="38.4">
      <c r="B175" s="33"/>
      <c r="D175" s="147" t="s">
        <v>219</v>
      </c>
      <c r="F175" s="167" t="s">
        <v>1539</v>
      </c>
      <c r="I175" s="168"/>
      <c r="L175" s="33"/>
      <c r="M175" s="169"/>
      <c r="T175" s="57"/>
      <c r="AT175" s="18" t="s">
        <v>219</v>
      </c>
      <c r="AU175" s="18" t="s">
        <v>21</v>
      </c>
    </row>
    <row r="176" spans="2:65" s="1" customFormat="1" ht="16.5" customHeight="1">
      <c r="B176" s="33"/>
      <c r="C176" s="133" t="s">
        <v>348</v>
      </c>
      <c r="D176" s="133" t="s">
        <v>189</v>
      </c>
      <c r="E176" s="134" t="s">
        <v>1540</v>
      </c>
      <c r="F176" s="135" t="s">
        <v>1536</v>
      </c>
      <c r="G176" s="136" t="s">
        <v>1165</v>
      </c>
      <c r="H176" s="137">
        <v>1</v>
      </c>
      <c r="I176" s="138"/>
      <c r="J176" s="139">
        <f>ROUND(I176*H176,2)</f>
        <v>0</v>
      </c>
      <c r="K176" s="135" t="s">
        <v>1</v>
      </c>
      <c r="L176" s="33"/>
      <c r="M176" s="140" t="s">
        <v>1</v>
      </c>
      <c r="N176" s="141" t="s">
        <v>46</v>
      </c>
      <c r="P176" s="142">
        <f>O176*H176</f>
        <v>0</v>
      </c>
      <c r="Q176" s="142">
        <v>0</v>
      </c>
      <c r="R176" s="142">
        <f>Q176*H176</f>
        <v>0</v>
      </c>
      <c r="S176" s="142">
        <v>0</v>
      </c>
      <c r="T176" s="143">
        <f>S176*H176</f>
        <v>0</v>
      </c>
      <c r="AR176" s="144" t="s">
        <v>194</v>
      </c>
      <c r="AT176" s="144" t="s">
        <v>189</v>
      </c>
      <c r="AU176" s="144" t="s">
        <v>21</v>
      </c>
      <c r="AY176" s="18" t="s">
        <v>187</v>
      </c>
      <c r="BE176" s="145">
        <f>IF(N176="základní",J176,0)</f>
        <v>0</v>
      </c>
      <c r="BF176" s="145">
        <f>IF(N176="snížená",J176,0)</f>
        <v>0</v>
      </c>
      <c r="BG176" s="145">
        <f>IF(N176="zákl. přenesená",J176,0)</f>
        <v>0</v>
      </c>
      <c r="BH176" s="145">
        <f>IF(N176="sníž. přenesená",J176,0)</f>
        <v>0</v>
      </c>
      <c r="BI176" s="145">
        <f>IF(N176="nulová",J176,0)</f>
        <v>0</v>
      </c>
      <c r="BJ176" s="18" t="s">
        <v>21</v>
      </c>
      <c r="BK176" s="145">
        <f>ROUND(I176*H176,2)</f>
        <v>0</v>
      </c>
      <c r="BL176" s="18" t="s">
        <v>194</v>
      </c>
      <c r="BM176" s="144" t="s">
        <v>520</v>
      </c>
    </row>
    <row r="177" spans="2:65" s="1" customFormat="1" ht="38.4">
      <c r="B177" s="33"/>
      <c r="D177" s="147" t="s">
        <v>219</v>
      </c>
      <c r="F177" s="167" t="s">
        <v>1539</v>
      </c>
      <c r="I177" s="168"/>
      <c r="L177" s="33"/>
      <c r="M177" s="169"/>
      <c r="T177" s="57"/>
      <c r="AT177" s="18" t="s">
        <v>219</v>
      </c>
      <c r="AU177" s="18" t="s">
        <v>21</v>
      </c>
    </row>
    <row r="178" spans="2:65" s="1" customFormat="1" ht="16.5" customHeight="1">
      <c r="B178" s="33"/>
      <c r="C178" s="133" t="s">
        <v>340</v>
      </c>
      <c r="D178" s="133" t="s">
        <v>189</v>
      </c>
      <c r="E178" s="134" t="s">
        <v>1541</v>
      </c>
      <c r="F178" s="135" t="s">
        <v>1542</v>
      </c>
      <c r="G178" s="136" t="s">
        <v>1165</v>
      </c>
      <c r="H178" s="137">
        <v>10</v>
      </c>
      <c r="I178" s="138"/>
      <c r="J178" s="139">
        <f>ROUND(I178*H178,2)</f>
        <v>0</v>
      </c>
      <c r="K178" s="135" t="s">
        <v>1</v>
      </c>
      <c r="L178" s="33"/>
      <c r="M178" s="140" t="s">
        <v>1</v>
      </c>
      <c r="N178" s="141" t="s">
        <v>46</v>
      </c>
      <c r="P178" s="142">
        <f>O178*H178</f>
        <v>0</v>
      </c>
      <c r="Q178" s="142">
        <v>0</v>
      </c>
      <c r="R178" s="142">
        <f>Q178*H178</f>
        <v>0</v>
      </c>
      <c r="S178" s="142">
        <v>0</v>
      </c>
      <c r="T178" s="143">
        <f>S178*H178</f>
        <v>0</v>
      </c>
      <c r="AR178" s="144" t="s">
        <v>194</v>
      </c>
      <c r="AT178" s="144" t="s">
        <v>189</v>
      </c>
      <c r="AU178" s="144" t="s">
        <v>21</v>
      </c>
      <c r="AY178" s="18" t="s">
        <v>187</v>
      </c>
      <c r="BE178" s="145">
        <f>IF(N178="základní",J178,0)</f>
        <v>0</v>
      </c>
      <c r="BF178" s="145">
        <f>IF(N178="snížená",J178,0)</f>
        <v>0</v>
      </c>
      <c r="BG178" s="145">
        <f>IF(N178="zákl. přenesená",J178,0)</f>
        <v>0</v>
      </c>
      <c r="BH178" s="145">
        <f>IF(N178="sníž. přenesená",J178,0)</f>
        <v>0</v>
      </c>
      <c r="BI178" s="145">
        <f>IF(N178="nulová",J178,0)</f>
        <v>0</v>
      </c>
      <c r="BJ178" s="18" t="s">
        <v>21</v>
      </c>
      <c r="BK178" s="145">
        <f>ROUND(I178*H178,2)</f>
        <v>0</v>
      </c>
      <c r="BL178" s="18" t="s">
        <v>194</v>
      </c>
      <c r="BM178" s="144" t="s">
        <v>532</v>
      </c>
    </row>
    <row r="179" spans="2:65" s="1" customFormat="1" ht="19.2">
      <c r="B179" s="33"/>
      <c r="D179" s="147" t="s">
        <v>219</v>
      </c>
      <c r="F179" s="167" t="s">
        <v>1543</v>
      </c>
      <c r="I179" s="168"/>
      <c r="L179" s="33"/>
      <c r="M179" s="169"/>
      <c r="T179" s="57"/>
      <c r="AT179" s="18" t="s">
        <v>219</v>
      </c>
      <c r="AU179" s="18" t="s">
        <v>21</v>
      </c>
    </row>
    <row r="180" spans="2:65" s="1" customFormat="1" ht="16.5" customHeight="1">
      <c r="B180" s="33"/>
      <c r="C180" s="133" t="s">
        <v>363</v>
      </c>
      <c r="D180" s="133" t="s">
        <v>189</v>
      </c>
      <c r="E180" s="134" t="s">
        <v>1544</v>
      </c>
      <c r="F180" s="135" t="s">
        <v>1542</v>
      </c>
      <c r="G180" s="136" t="s">
        <v>1165</v>
      </c>
      <c r="H180" s="137">
        <v>1</v>
      </c>
      <c r="I180" s="138"/>
      <c r="J180" s="139">
        <f>ROUND(I180*H180,2)</f>
        <v>0</v>
      </c>
      <c r="K180" s="135" t="s">
        <v>1</v>
      </c>
      <c r="L180" s="33"/>
      <c r="M180" s="140" t="s">
        <v>1</v>
      </c>
      <c r="N180" s="141" t="s">
        <v>46</v>
      </c>
      <c r="P180" s="142">
        <f>O180*H180</f>
        <v>0</v>
      </c>
      <c r="Q180" s="142">
        <v>0</v>
      </c>
      <c r="R180" s="142">
        <f>Q180*H180</f>
        <v>0</v>
      </c>
      <c r="S180" s="142">
        <v>0</v>
      </c>
      <c r="T180" s="143">
        <f>S180*H180</f>
        <v>0</v>
      </c>
      <c r="AR180" s="144" t="s">
        <v>194</v>
      </c>
      <c r="AT180" s="144" t="s">
        <v>189</v>
      </c>
      <c r="AU180" s="144" t="s">
        <v>21</v>
      </c>
      <c r="AY180" s="18" t="s">
        <v>187</v>
      </c>
      <c r="BE180" s="145">
        <f>IF(N180="základní",J180,0)</f>
        <v>0</v>
      </c>
      <c r="BF180" s="145">
        <f>IF(N180="snížená",J180,0)</f>
        <v>0</v>
      </c>
      <c r="BG180" s="145">
        <f>IF(N180="zákl. přenesená",J180,0)</f>
        <v>0</v>
      </c>
      <c r="BH180" s="145">
        <f>IF(N180="sníž. přenesená",J180,0)</f>
        <v>0</v>
      </c>
      <c r="BI180" s="145">
        <f>IF(N180="nulová",J180,0)</f>
        <v>0</v>
      </c>
      <c r="BJ180" s="18" t="s">
        <v>21</v>
      </c>
      <c r="BK180" s="145">
        <f>ROUND(I180*H180,2)</f>
        <v>0</v>
      </c>
      <c r="BL180" s="18" t="s">
        <v>194</v>
      </c>
      <c r="BM180" s="144" t="s">
        <v>541</v>
      </c>
    </row>
    <row r="181" spans="2:65" s="1" customFormat="1" ht="19.2">
      <c r="B181" s="33"/>
      <c r="D181" s="147" t="s">
        <v>219</v>
      </c>
      <c r="F181" s="167" t="s">
        <v>1545</v>
      </c>
      <c r="I181" s="168"/>
      <c r="L181" s="33"/>
      <c r="M181" s="169"/>
      <c r="T181" s="57"/>
      <c r="AT181" s="18" t="s">
        <v>219</v>
      </c>
      <c r="AU181" s="18" t="s">
        <v>21</v>
      </c>
    </row>
    <row r="182" spans="2:65" s="1" customFormat="1" ht="16.5" customHeight="1">
      <c r="B182" s="33"/>
      <c r="C182" s="133" t="s">
        <v>369</v>
      </c>
      <c r="D182" s="133" t="s">
        <v>189</v>
      </c>
      <c r="E182" s="134" t="s">
        <v>1546</v>
      </c>
      <c r="F182" s="135" t="s">
        <v>1542</v>
      </c>
      <c r="G182" s="136" t="s">
        <v>1165</v>
      </c>
      <c r="H182" s="137">
        <v>1</v>
      </c>
      <c r="I182" s="138"/>
      <c r="J182" s="139">
        <f>ROUND(I182*H182,2)</f>
        <v>0</v>
      </c>
      <c r="K182" s="135" t="s">
        <v>1</v>
      </c>
      <c r="L182" s="33"/>
      <c r="M182" s="140" t="s">
        <v>1</v>
      </c>
      <c r="N182" s="141" t="s">
        <v>46</v>
      </c>
      <c r="P182" s="142">
        <f>O182*H182</f>
        <v>0</v>
      </c>
      <c r="Q182" s="142">
        <v>0</v>
      </c>
      <c r="R182" s="142">
        <f>Q182*H182</f>
        <v>0</v>
      </c>
      <c r="S182" s="142">
        <v>0</v>
      </c>
      <c r="T182" s="143">
        <f>S182*H182</f>
        <v>0</v>
      </c>
      <c r="AR182" s="144" t="s">
        <v>194</v>
      </c>
      <c r="AT182" s="144" t="s">
        <v>189</v>
      </c>
      <c r="AU182" s="144" t="s">
        <v>21</v>
      </c>
      <c r="AY182" s="18" t="s">
        <v>187</v>
      </c>
      <c r="BE182" s="145">
        <f>IF(N182="základní",J182,0)</f>
        <v>0</v>
      </c>
      <c r="BF182" s="145">
        <f>IF(N182="snížená",J182,0)</f>
        <v>0</v>
      </c>
      <c r="BG182" s="145">
        <f>IF(N182="zákl. přenesená",J182,0)</f>
        <v>0</v>
      </c>
      <c r="BH182" s="145">
        <f>IF(N182="sníž. přenesená",J182,0)</f>
        <v>0</v>
      </c>
      <c r="BI182" s="145">
        <f>IF(N182="nulová",J182,0)</f>
        <v>0</v>
      </c>
      <c r="BJ182" s="18" t="s">
        <v>21</v>
      </c>
      <c r="BK182" s="145">
        <f>ROUND(I182*H182,2)</f>
        <v>0</v>
      </c>
      <c r="BL182" s="18" t="s">
        <v>194</v>
      </c>
      <c r="BM182" s="144" t="s">
        <v>550</v>
      </c>
    </row>
    <row r="183" spans="2:65" s="1" customFormat="1" ht="19.2">
      <c r="B183" s="33"/>
      <c r="D183" s="147" t="s">
        <v>219</v>
      </c>
      <c r="F183" s="167" t="s">
        <v>1547</v>
      </c>
      <c r="I183" s="168"/>
      <c r="L183" s="33"/>
      <c r="M183" s="169"/>
      <c r="T183" s="57"/>
      <c r="AT183" s="18" t="s">
        <v>219</v>
      </c>
      <c r="AU183" s="18" t="s">
        <v>21</v>
      </c>
    </row>
    <row r="184" spans="2:65" s="1" customFormat="1" ht="16.5" customHeight="1">
      <c r="B184" s="33"/>
      <c r="C184" s="133" t="s">
        <v>380</v>
      </c>
      <c r="D184" s="133" t="s">
        <v>189</v>
      </c>
      <c r="E184" s="134" t="s">
        <v>1548</v>
      </c>
      <c r="F184" s="135" t="s">
        <v>1549</v>
      </c>
      <c r="G184" s="136" t="s">
        <v>1165</v>
      </c>
      <c r="H184" s="137">
        <v>3</v>
      </c>
      <c r="I184" s="138"/>
      <c r="J184" s="139">
        <f>ROUND(I184*H184,2)</f>
        <v>0</v>
      </c>
      <c r="K184" s="135" t="s">
        <v>1</v>
      </c>
      <c r="L184" s="33"/>
      <c r="M184" s="140" t="s">
        <v>1</v>
      </c>
      <c r="N184" s="141" t="s">
        <v>46</v>
      </c>
      <c r="P184" s="142">
        <f>O184*H184</f>
        <v>0</v>
      </c>
      <c r="Q184" s="142">
        <v>0</v>
      </c>
      <c r="R184" s="142">
        <f>Q184*H184</f>
        <v>0</v>
      </c>
      <c r="S184" s="142">
        <v>0</v>
      </c>
      <c r="T184" s="143">
        <f>S184*H184</f>
        <v>0</v>
      </c>
      <c r="AR184" s="144" t="s">
        <v>194</v>
      </c>
      <c r="AT184" s="144" t="s">
        <v>189</v>
      </c>
      <c r="AU184" s="144" t="s">
        <v>21</v>
      </c>
      <c r="AY184" s="18" t="s">
        <v>187</v>
      </c>
      <c r="BE184" s="145">
        <f>IF(N184="základní",J184,0)</f>
        <v>0</v>
      </c>
      <c r="BF184" s="145">
        <f>IF(N184="snížená",J184,0)</f>
        <v>0</v>
      </c>
      <c r="BG184" s="145">
        <f>IF(N184="zákl. přenesená",J184,0)</f>
        <v>0</v>
      </c>
      <c r="BH184" s="145">
        <f>IF(N184="sníž. přenesená",J184,0)</f>
        <v>0</v>
      </c>
      <c r="BI184" s="145">
        <f>IF(N184="nulová",J184,0)</f>
        <v>0</v>
      </c>
      <c r="BJ184" s="18" t="s">
        <v>21</v>
      </c>
      <c r="BK184" s="145">
        <f>ROUND(I184*H184,2)</f>
        <v>0</v>
      </c>
      <c r="BL184" s="18" t="s">
        <v>194</v>
      </c>
      <c r="BM184" s="144" t="s">
        <v>561</v>
      </c>
    </row>
    <row r="185" spans="2:65" s="1" customFormat="1" ht="19.2">
      <c r="B185" s="33"/>
      <c r="D185" s="147" t="s">
        <v>219</v>
      </c>
      <c r="F185" s="167" t="s">
        <v>1550</v>
      </c>
      <c r="I185" s="168"/>
      <c r="L185" s="33"/>
      <c r="M185" s="169"/>
      <c r="T185" s="57"/>
      <c r="AT185" s="18" t="s">
        <v>219</v>
      </c>
      <c r="AU185" s="18" t="s">
        <v>21</v>
      </c>
    </row>
    <row r="186" spans="2:65" s="1" customFormat="1" ht="16.5" customHeight="1">
      <c r="B186" s="33"/>
      <c r="C186" s="133" t="s">
        <v>385</v>
      </c>
      <c r="D186" s="133" t="s">
        <v>189</v>
      </c>
      <c r="E186" s="134" t="s">
        <v>1551</v>
      </c>
      <c r="F186" s="135" t="s">
        <v>1552</v>
      </c>
      <c r="G186" s="136" t="s">
        <v>1165</v>
      </c>
      <c r="H186" s="137">
        <v>3</v>
      </c>
      <c r="I186" s="138"/>
      <c r="J186" s="139">
        <f>ROUND(I186*H186,2)</f>
        <v>0</v>
      </c>
      <c r="K186" s="135" t="s">
        <v>1</v>
      </c>
      <c r="L186" s="33"/>
      <c r="M186" s="140" t="s">
        <v>1</v>
      </c>
      <c r="N186" s="141" t="s">
        <v>46</v>
      </c>
      <c r="P186" s="142">
        <f>O186*H186</f>
        <v>0</v>
      </c>
      <c r="Q186" s="142">
        <v>0</v>
      </c>
      <c r="R186" s="142">
        <f>Q186*H186</f>
        <v>0</v>
      </c>
      <c r="S186" s="142">
        <v>0</v>
      </c>
      <c r="T186" s="143">
        <f>S186*H186</f>
        <v>0</v>
      </c>
      <c r="AR186" s="144" t="s">
        <v>194</v>
      </c>
      <c r="AT186" s="144" t="s">
        <v>189</v>
      </c>
      <c r="AU186" s="144" t="s">
        <v>21</v>
      </c>
      <c r="AY186" s="18" t="s">
        <v>187</v>
      </c>
      <c r="BE186" s="145">
        <f>IF(N186="základní",J186,0)</f>
        <v>0</v>
      </c>
      <c r="BF186" s="145">
        <f>IF(N186="snížená",J186,0)</f>
        <v>0</v>
      </c>
      <c r="BG186" s="145">
        <f>IF(N186="zákl. přenesená",J186,0)</f>
        <v>0</v>
      </c>
      <c r="BH186" s="145">
        <f>IF(N186="sníž. přenesená",J186,0)</f>
        <v>0</v>
      </c>
      <c r="BI186" s="145">
        <f>IF(N186="nulová",J186,0)</f>
        <v>0</v>
      </c>
      <c r="BJ186" s="18" t="s">
        <v>21</v>
      </c>
      <c r="BK186" s="145">
        <f>ROUND(I186*H186,2)</f>
        <v>0</v>
      </c>
      <c r="BL186" s="18" t="s">
        <v>194</v>
      </c>
      <c r="BM186" s="144" t="s">
        <v>571</v>
      </c>
    </row>
    <row r="187" spans="2:65" s="1" customFormat="1" ht="19.2">
      <c r="B187" s="33"/>
      <c r="D187" s="147" t="s">
        <v>219</v>
      </c>
      <c r="F187" s="167" t="s">
        <v>1553</v>
      </c>
      <c r="I187" s="168"/>
      <c r="L187" s="33"/>
      <c r="M187" s="169"/>
      <c r="T187" s="57"/>
      <c r="AT187" s="18" t="s">
        <v>219</v>
      </c>
      <c r="AU187" s="18" t="s">
        <v>21</v>
      </c>
    </row>
    <row r="188" spans="2:65" s="1" customFormat="1" ht="16.5" customHeight="1">
      <c r="B188" s="33"/>
      <c r="C188" s="133" t="s">
        <v>395</v>
      </c>
      <c r="D188" s="133" t="s">
        <v>189</v>
      </c>
      <c r="E188" s="134" t="s">
        <v>1496</v>
      </c>
      <c r="F188" s="135" t="s">
        <v>1497</v>
      </c>
      <c r="G188" s="136" t="s">
        <v>244</v>
      </c>
      <c r="H188" s="137">
        <v>125</v>
      </c>
      <c r="I188" s="138"/>
      <c r="J188" s="139">
        <f>ROUND(I188*H188,2)</f>
        <v>0</v>
      </c>
      <c r="K188" s="135" t="s">
        <v>1</v>
      </c>
      <c r="L188" s="33"/>
      <c r="M188" s="140" t="s">
        <v>1</v>
      </c>
      <c r="N188" s="141" t="s">
        <v>46</v>
      </c>
      <c r="P188" s="142">
        <f>O188*H188</f>
        <v>0</v>
      </c>
      <c r="Q188" s="142">
        <v>0</v>
      </c>
      <c r="R188" s="142">
        <f>Q188*H188</f>
        <v>0</v>
      </c>
      <c r="S188" s="142">
        <v>0</v>
      </c>
      <c r="T188" s="143">
        <f>S188*H188</f>
        <v>0</v>
      </c>
      <c r="AR188" s="144" t="s">
        <v>194</v>
      </c>
      <c r="AT188" s="144" t="s">
        <v>189</v>
      </c>
      <c r="AU188" s="144" t="s">
        <v>21</v>
      </c>
      <c r="AY188" s="18" t="s">
        <v>187</v>
      </c>
      <c r="BE188" s="145">
        <f>IF(N188="základní",J188,0)</f>
        <v>0</v>
      </c>
      <c r="BF188" s="145">
        <f>IF(N188="snížená",J188,0)</f>
        <v>0</v>
      </c>
      <c r="BG188" s="145">
        <f>IF(N188="zákl. přenesená",J188,0)</f>
        <v>0</v>
      </c>
      <c r="BH188" s="145">
        <f>IF(N188="sníž. přenesená",J188,0)</f>
        <v>0</v>
      </c>
      <c r="BI188" s="145">
        <f>IF(N188="nulová",J188,0)</f>
        <v>0</v>
      </c>
      <c r="BJ188" s="18" t="s">
        <v>21</v>
      </c>
      <c r="BK188" s="145">
        <f>ROUND(I188*H188,2)</f>
        <v>0</v>
      </c>
      <c r="BL188" s="18" t="s">
        <v>194</v>
      </c>
      <c r="BM188" s="144" t="s">
        <v>581</v>
      </c>
    </row>
    <row r="189" spans="2:65" s="1" customFormat="1" ht="16.5" customHeight="1">
      <c r="B189" s="33"/>
      <c r="C189" s="133" t="s">
        <v>401</v>
      </c>
      <c r="D189" s="133" t="s">
        <v>189</v>
      </c>
      <c r="E189" s="134" t="s">
        <v>1554</v>
      </c>
      <c r="F189" s="135" t="s">
        <v>1555</v>
      </c>
      <c r="G189" s="136" t="s">
        <v>244</v>
      </c>
      <c r="H189" s="137">
        <v>300</v>
      </c>
      <c r="I189" s="138"/>
      <c r="J189" s="139">
        <f>ROUND(I189*H189,2)</f>
        <v>0</v>
      </c>
      <c r="K189" s="135" t="s">
        <v>1</v>
      </c>
      <c r="L189" s="33"/>
      <c r="M189" s="140" t="s">
        <v>1</v>
      </c>
      <c r="N189" s="141" t="s">
        <v>46</v>
      </c>
      <c r="P189" s="142">
        <f>O189*H189</f>
        <v>0</v>
      </c>
      <c r="Q189" s="142">
        <v>0</v>
      </c>
      <c r="R189" s="142">
        <f>Q189*H189</f>
        <v>0</v>
      </c>
      <c r="S189" s="142">
        <v>0</v>
      </c>
      <c r="T189" s="143">
        <f>S189*H189</f>
        <v>0</v>
      </c>
      <c r="AR189" s="144" t="s">
        <v>194</v>
      </c>
      <c r="AT189" s="144" t="s">
        <v>189</v>
      </c>
      <c r="AU189" s="144" t="s">
        <v>21</v>
      </c>
      <c r="AY189" s="18" t="s">
        <v>187</v>
      </c>
      <c r="BE189" s="145">
        <f>IF(N189="základní",J189,0)</f>
        <v>0</v>
      </c>
      <c r="BF189" s="145">
        <f>IF(N189="snížená",J189,0)</f>
        <v>0</v>
      </c>
      <c r="BG189" s="145">
        <f>IF(N189="zákl. přenesená",J189,0)</f>
        <v>0</v>
      </c>
      <c r="BH189" s="145">
        <f>IF(N189="sníž. přenesená",J189,0)</f>
        <v>0</v>
      </c>
      <c r="BI189" s="145">
        <f>IF(N189="nulová",J189,0)</f>
        <v>0</v>
      </c>
      <c r="BJ189" s="18" t="s">
        <v>21</v>
      </c>
      <c r="BK189" s="145">
        <f>ROUND(I189*H189,2)</f>
        <v>0</v>
      </c>
      <c r="BL189" s="18" t="s">
        <v>194</v>
      </c>
      <c r="BM189" s="144" t="s">
        <v>591</v>
      </c>
    </row>
    <row r="190" spans="2:65" s="1" customFormat="1" ht="19.2">
      <c r="B190" s="33"/>
      <c r="D190" s="147" t="s">
        <v>219</v>
      </c>
      <c r="F190" s="167" t="s">
        <v>1556</v>
      </c>
      <c r="I190" s="168"/>
      <c r="L190" s="33"/>
      <c r="M190" s="169"/>
      <c r="T190" s="57"/>
      <c r="AT190" s="18" t="s">
        <v>219</v>
      </c>
      <c r="AU190" s="18" t="s">
        <v>21</v>
      </c>
    </row>
    <row r="191" spans="2:65" s="1" customFormat="1" ht="16.5" customHeight="1">
      <c r="B191" s="33"/>
      <c r="C191" s="133" t="s">
        <v>407</v>
      </c>
      <c r="D191" s="133" t="s">
        <v>189</v>
      </c>
      <c r="E191" s="134" t="s">
        <v>1557</v>
      </c>
      <c r="F191" s="135" t="s">
        <v>1558</v>
      </c>
      <c r="G191" s="136" t="s">
        <v>1559</v>
      </c>
      <c r="H191" s="137">
        <v>2</v>
      </c>
      <c r="I191" s="138"/>
      <c r="J191" s="139">
        <f t="shared" ref="J191:J197" si="0">ROUND(I191*H191,2)</f>
        <v>0</v>
      </c>
      <c r="K191" s="135" t="s">
        <v>1</v>
      </c>
      <c r="L191" s="33"/>
      <c r="M191" s="140" t="s">
        <v>1</v>
      </c>
      <c r="N191" s="141" t="s">
        <v>46</v>
      </c>
      <c r="P191" s="142">
        <f t="shared" ref="P191:P197" si="1">O191*H191</f>
        <v>0</v>
      </c>
      <c r="Q191" s="142">
        <v>0</v>
      </c>
      <c r="R191" s="142">
        <f t="shared" ref="R191:R197" si="2">Q191*H191</f>
        <v>0</v>
      </c>
      <c r="S191" s="142">
        <v>0</v>
      </c>
      <c r="T191" s="143">
        <f t="shared" ref="T191:T197" si="3">S191*H191</f>
        <v>0</v>
      </c>
      <c r="AR191" s="144" t="s">
        <v>194</v>
      </c>
      <c r="AT191" s="144" t="s">
        <v>189</v>
      </c>
      <c r="AU191" s="144" t="s">
        <v>21</v>
      </c>
      <c r="AY191" s="18" t="s">
        <v>187</v>
      </c>
      <c r="BE191" s="145">
        <f t="shared" ref="BE191:BE197" si="4">IF(N191="základní",J191,0)</f>
        <v>0</v>
      </c>
      <c r="BF191" s="145">
        <f t="shared" ref="BF191:BF197" si="5">IF(N191="snížená",J191,0)</f>
        <v>0</v>
      </c>
      <c r="BG191" s="145">
        <f t="shared" ref="BG191:BG197" si="6">IF(N191="zákl. přenesená",J191,0)</f>
        <v>0</v>
      </c>
      <c r="BH191" s="145">
        <f t="shared" ref="BH191:BH197" si="7">IF(N191="sníž. přenesená",J191,0)</f>
        <v>0</v>
      </c>
      <c r="BI191" s="145">
        <f t="shared" ref="BI191:BI197" si="8">IF(N191="nulová",J191,0)</f>
        <v>0</v>
      </c>
      <c r="BJ191" s="18" t="s">
        <v>21</v>
      </c>
      <c r="BK191" s="145">
        <f t="shared" ref="BK191:BK197" si="9">ROUND(I191*H191,2)</f>
        <v>0</v>
      </c>
      <c r="BL191" s="18" t="s">
        <v>194</v>
      </c>
      <c r="BM191" s="144" t="s">
        <v>599</v>
      </c>
    </row>
    <row r="192" spans="2:65" s="1" customFormat="1" ht="16.5" customHeight="1">
      <c r="B192" s="33"/>
      <c r="C192" s="133" t="s">
        <v>415</v>
      </c>
      <c r="D192" s="133" t="s">
        <v>189</v>
      </c>
      <c r="E192" s="134" t="s">
        <v>1560</v>
      </c>
      <c r="F192" s="135" t="s">
        <v>1561</v>
      </c>
      <c r="G192" s="136" t="s">
        <v>244</v>
      </c>
      <c r="H192" s="137">
        <v>300</v>
      </c>
      <c r="I192" s="138"/>
      <c r="J192" s="139">
        <f t="shared" si="0"/>
        <v>0</v>
      </c>
      <c r="K192" s="135" t="s">
        <v>1</v>
      </c>
      <c r="L192" s="33"/>
      <c r="M192" s="140" t="s">
        <v>1</v>
      </c>
      <c r="N192" s="141" t="s">
        <v>46</v>
      </c>
      <c r="P192" s="142">
        <f t="shared" si="1"/>
        <v>0</v>
      </c>
      <c r="Q192" s="142">
        <v>0</v>
      </c>
      <c r="R192" s="142">
        <f t="shared" si="2"/>
        <v>0</v>
      </c>
      <c r="S192" s="142">
        <v>0</v>
      </c>
      <c r="T192" s="143">
        <f t="shared" si="3"/>
        <v>0</v>
      </c>
      <c r="AR192" s="144" t="s">
        <v>194</v>
      </c>
      <c r="AT192" s="144" t="s">
        <v>189</v>
      </c>
      <c r="AU192" s="144" t="s">
        <v>21</v>
      </c>
      <c r="AY192" s="18" t="s">
        <v>187</v>
      </c>
      <c r="BE192" s="145">
        <f t="shared" si="4"/>
        <v>0</v>
      </c>
      <c r="BF192" s="145">
        <f t="shared" si="5"/>
        <v>0</v>
      </c>
      <c r="BG192" s="145">
        <f t="shared" si="6"/>
        <v>0</v>
      </c>
      <c r="BH192" s="145">
        <f t="shared" si="7"/>
        <v>0</v>
      </c>
      <c r="BI192" s="145">
        <f t="shared" si="8"/>
        <v>0</v>
      </c>
      <c r="BJ192" s="18" t="s">
        <v>21</v>
      </c>
      <c r="BK192" s="145">
        <f t="shared" si="9"/>
        <v>0</v>
      </c>
      <c r="BL192" s="18" t="s">
        <v>194</v>
      </c>
      <c r="BM192" s="144" t="s">
        <v>608</v>
      </c>
    </row>
    <row r="193" spans="2:65" s="1" customFormat="1" ht="16.5" customHeight="1">
      <c r="B193" s="33"/>
      <c r="C193" s="133" t="s">
        <v>419</v>
      </c>
      <c r="D193" s="133" t="s">
        <v>189</v>
      </c>
      <c r="E193" s="134" t="s">
        <v>1562</v>
      </c>
      <c r="F193" s="135" t="s">
        <v>1563</v>
      </c>
      <c r="G193" s="136" t="s">
        <v>1165</v>
      </c>
      <c r="H193" s="137">
        <v>2</v>
      </c>
      <c r="I193" s="138"/>
      <c r="J193" s="139">
        <f t="shared" si="0"/>
        <v>0</v>
      </c>
      <c r="K193" s="135" t="s">
        <v>1</v>
      </c>
      <c r="L193" s="33"/>
      <c r="M193" s="140" t="s">
        <v>1</v>
      </c>
      <c r="N193" s="141" t="s">
        <v>46</v>
      </c>
      <c r="P193" s="142">
        <f t="shared" si="1"/>
        <v>0</v>
      </c>
      <c r="Q193" s="142">
        <v>0</v>
      </c>
      <c r="R193" s="142">
        <f t="shared" si="2"/>
        <v>0</v>
      </c>
      <c r="S193" s="142">
        <v>0</v>
      </c>
      <c r="T193" s="143">
        <f t="shared" si="3"/>
        <v>0</v>
      </c>
      <c r="AR193" s="144" t="s">
        <v>194</v>
      </c>
      <c r="AT193" s="144" t="s">
        <v>189</v>
      </c>
      <c r="AU193" s="144" t="s">
        <v>21</v>
      </c>
      <c r="AY193" s="18" t="s">
        <v>187</v>
      </c>
      <c r="BE193" s="145">
        <f t="shared" si="4"/>
        <v>0</v>
      </c>
      <c r="BF193" s="145">
        <f t="shared" si="5"/>
        <v>0</v>
      </c>
      <c r="BG193" s="145">
        <f t="shared" si="6"/>
        <v>0</v>
      </c>
      <c r="BH193" s="145">
        <f t="shared" si="7"/>
        <v>0</v>
      </c>
      <c r="BI193" s="145">
        <f t="shared" si="8"/>
        <v>0</v>
      </c>
      <c r="BJ193" s="18" t="s">
        <v>21</v>
      </c>
      <c r="BK193" s="145">
        <f t="shared" si="9"/>
        <v>0</v>
      </c>
      <c r="BL193" s="18" t="s">
        <v>194</v>
      </c>
      <c r="BM193" s="144" t="s">
        <v>617</v>
      </c>
    </row>
    <row r="194" spans="2:65" s="1" customFormat="1" ht="16.5" customHeight="1">
      <c r="B194" s="33"/>
      <c r="C194" s="133" t="s">
        <v>424</v>
      </c>
      <c r="D194" s="133" t="s">
        <v>189</v>
      </c>
      <c r="E194" s="134" t="s">
        <v>1564</v>
      </c>
      <c r="F194" s="135" t="s">
        <v>1565</v>
      </c>
      <c r="G194" s="136" t="s">
        <v>1165</v>
      </c>
      <c r="H194" s="137">
        <v>2</v>
      </c>
      <c r="I194" s="138"/>
      <c r="J194" s="139">
        <f t="shared" si="0"/>
        <v>0</v>
      </c>
      <c r="K194" s="135" t="s">
        <v>1</v>
      </c>
      <c r="L194" s="33"/>
      <c r="M194" s="140" t="s">
        <v>1</v>
      </c>
      <c r="N194" s="141" t="s">
        <v>46</v>
      </c>
      <c r="P194" s="142">
        <f t="shared" si="1"/>
        <v>0</v>
      </c>
      <c r="Q194" s="142">
        <v>0</v>
      </c>
      <c r="R194" s="142">
        <f t="shared" si="2"/>
        <v>0</v>
      </c>
      <c r="S194" s="142">
        <v>0</v>
      </c>
      <c r="T194" s="143">
        <f t="shared" si="3"/>
        <v>0</v>
      </c>
      <c r="AR194" s="144" t="s">
        <v>194</v>
      </c>
      <c r="AT194" s="144" t="s">
        <v>189</v>
      </c>
      <c r="AU194" s="144" t="s">
        <v>21</v>
      </c>
      <c r="AY194" s="18" t="s">
        <v>187</v>
      </c>
      <c r="BE194" s="145">
        <f t="shared" si="4"/>
        <v>0</v>
      </c>
      <c r="BF194" s="145">
        <f t="shared" si="5"/>
        <v>0</v>
      </c>
      <c r="BG194" s="145">
        <f t="shared" si="6"/>
        <v>0</v>
      </c>
      <c r="BH194" s="145">
        <f t="shared" si="7"/>
        <v>0</v>
      </c>
      <c r="BI194" s="145">
        <f t="shared" si="8"/>
        <v>0</v>
      </c>
      <c r="BJ194" s="18" t="s">
        <v>21</v>
      </c>
      <c r="BK194" s="145">
        <f t="shared" si="9"/>
        <v>0</v>
      </c>
      <c r="BL194" s="18" t="s">
        <v>194</v>
      </c>
      <c r="BM194" s="144" t="s">
        <v>625</v>
      </c>
    </row>
    <row r="195" spans="2:65" s="1" customFormat="1" ht="16.5" customHeight="1">
      <c r="B195" s="33"/>
      <c r="C195" s="133" t="s">
        <v>429</v>
      </c>
      <c r="D195" s="133" t="s">
        <v>189</v>
      </c>
      <c r="E195" s="134" t="s">
        <v>1566</v>
      </c>
      <c r="F195" s="135" t="s">
        <v>1567</v>
      </c>
      <c r="G195" s="136" t="s">
        <v>1165</v>
      </c>
      <c r="H195" s="137">
        <v>2</v>
      </c>
      <c r="I195" s="138"/>
      <c r="J195" s="139">
        <f t="shared" si="0"/>
        <v>0</v>
      </c>
      <c r="K195" s="135" t="s">
        <v>1</v>
      </c>
      <c r="L195" s="33"/>
      <c r="M195" s="140" t="s">
        <v>1</v>
      </c>
      <c r="N195" s="141" t="s">
        <v>46</v>
      </c>
      <c r="P195" s="142">
        <f t="shared" si="1"/>
        <v>0</v>
      </c>
      <c r="Q195" s="142">
        <v>0</v>
      </c>
      <c r="R195" s="142">
        <f t="shared" si="2"/>
        <v>0</v>
      </c>
      <c r="S195" s="142">
        <v>0</v>
      </c>
      <c r="T195" s="143">
        <f t="shared" si="3"/>
        <v>0</v>
      </c>
      <c r="AR195" s="144" t="s">
        <v>194</v>
      </c>
      <c r="AT195" s="144" t="s">
        <v>189</v>
      </c>
      <c r="AU195" s="144" t="s">
        <v>21</v>
      </c>
      <c r="AY195" s="18" t="s">
        <v>187</v>
      </c>
      <c r="BE195" s="145">
        <f t="shared" si="4"/>
        <v>0</v>
      </c>
      <c r="BF195" s="145">
        <f t="shared" si="5"/>
        <v>0</v>
      </c>
      <c r="BG195" s="145">
        <f t="shared" si="6"/>
        <v>0</v>
      </c>
      <c r="BH195" s="145">
        <f t="shared" si="7"/>
        <v>0</v>
      </c>
      <c r="BI195" s="145">
        <f t="shared" si="8"/>
        <v>0</v>
      </c>
      <c r="BJ195" s="18" t="s">
        <v>21</v>
      </c>
      <c r="BK195" s="145">
        <f t="shared" si="9"/>
        <v>0</v>
      </c>
      <c r="BL195" s="18" t="s">
        <v>194</v>
      </c>
      <c r="BM195" s="144" t="s">
        <v>637</v>
      </c>
    </row>
    <row r="196" spans="2:65" s="1" customFormat="1" ht="24.15" customHeight="1">
      <c r="B196" s="33"/>
      <c r="C196" s="133" t="s">
        <v>436</v>
      </c>
      <c r="D196" s="133" t="s">
        <v>189</v>
      </c>
      <c r="E196" s="134" t="s">
        <v>1568</v>
      </c>
      <c r="F196" s="135" t="s">
        <v>1569</v>
      </c>
      <c r="G196" s="136" t="s">
        <v>1165</v>
      </c>
      <c r="H196" s="137">
        <v>1</v>
      </c>
      <c r="I196" s="138"/>
      <c r="J196" s="139">
        <f t="shared" si="0"/>
        <v>0</v>
      </c>
      <c r="K196" s="135" t="s">
        <v>1</v>
      </c>
      <c r="L196" s="33"/>
      <c r="M196" s="140" t="s">
        <v>1</v>
      </c>
      <c r="N196" s="141" t="s">
        <v>46</v>
      </c>
      <c r="P196" s="142">
        <f t="shared" si="1"/>
        <v>0</v>
      </c>
      <c r="Q196" s="142">
        <v>0</v>
      </c>
      <c r="R196" s="142">
        <f t="shared" si="2"/>
        <v>0</v>
      </c>
      <c r="S196" s="142">
        <v>0</v>
      </c>
      <c r="T196" s="143">
        <f t="shared" si="3"/>
        <v>0</v>
      </c>
      <c r="AR196" s="144" t="s">
        <v>194</v>
      </c>
      <c r="AT196" s="144" t="s">
        <v>189</v>
      </c>
      <c r="AU196" s="144" t="s">
        <v>21</v>
      </c>
      <c r="AY196" s="18" t="s">
        <v>187</v>
      </c>
      <c r="BE196" s="145">
        <f t="shared" si="4"/>
        <v>0</v>
      </c>
      <c r="BF196" s="145">
        <f t="shared" si="5"/>
        <v>0</v>
      </c>
      <c r="BG196" s="145">
        <f t="shared" si="6"/>
        <v>0</v>
      </c>
      <c r="BH196" s="145">
        <f t="shared" si="7"/>
        <v>0</v>
      </c>
      <c r="BI196" s="145">
        <f t="shared" si="8"/>
        <v>0</v>
      </c>
      <c r="BJ196" s="18" t="s">
        <v>21</v>
      </c>
      <c r="BK196" s="145">
        <f t="shared" si="9"/>
        <v>0</v>
      </c>
      <c r="BL196" s="18" t="s">
        <v>194</v>
      </c>
      <c r="BM196" s="144" t="s">
        <v>646</v>
      </c>
    </row>
    <row r="197" spans="2:65" s="1" customFormat="1" ht="24.15" customHeight="1">
      <c r="B197" s="33"/>
      <c r="C197" s="133" t="s">
        <v>441</v>
      </c>
      <c r="D197" s="133" t="s">
        <v>189</v>
      </c>
      <c r="E197" s="134" t="s">
        <v>1570</v>
      </c>
      <c r="F197" s="135" t="s">
        <v>1571</v>
      </c>
      <c r="G197" s="136" t="s">
        <v>1165</v>
      </c>
      <c r="H197" s="137">
        <v>1</v>
      </c>
      <c r="I197" s="138"/>
      <c r="J197" s="139">
        <f t="shared" si="0"/>
        <v>0</v>
      </c>
      <c r="K197" s="135" t="s">
        <v>1</v>
      </c>
      <c r="L197" s="33"/>
      <c r="M197" s="140" t="s">
        <v>1</v>
      </c>
      <c r="N197" s="141" t="s">
        <v>46</v>
      </c>
      <c r="P197" s="142">
        <f t="shared" si="1"/>
        <v>0</v>
      </c>
      <c r="Q197" s="142">
        <v>0</v>
      </c>
      <c r="R197" s="142">
        <f t="shared" si="2"/>
        <v>0</v>
      </c>
      <c r="S197" s="142">
        <v>0</v>
      </c>
      <c r="T197" s="143">
        <f t="shared" si="3"/>
        <v>0</v>
      </c>
      <c r="AR197" s="144" t="s">
        <v>194</v>
      </c>
      <c r="AT197" s="144" t="s">
        <v>189</v>
      </c>
      <c r="AU197" s="144" t="s">
        <v>21</v>
      </c>
      <c r="AY197" s="18" t="s">
        <v>187</v>
      </c>
      <c r="BE197" s="145">
        <f t="shared" si="4"/>
        <v>0</v>
      </c>
      <c r="BF197" s="145">
        <f t="shared" si="5"/>
        <v>0</v>
      </c>
      <c r="BG197" s="145">
        <f t="shared" si="6"/>
        <v>0</v>
      </c>
      <c r="BH197" s="145">
        <f t="shared" si="7"/>
        <v>0</v>
      </c>
      <c r="BI197" s="145">
        <f t="shared" si="8"/>
        <v>0</v>
      </c>
      <c r="BJ197" s="18" t="s">
        <v>21</v>
      </c>
      <c r="BK197" s="145">
        <f t="shared" si="9"/>
        <v>0</v>
      </c>
      <c r="BL197" s="18" t="s">
        <v>194</v>
      </c>
      <c r="BM197" s="144" t="s">
        <v>654</v>
      </c>
    </row>
    <row r="198" spans="2:65" s="11" customFormat="1" ht="25.95" customHeight="1">
      <c r="B198" s="121"/>
      <c r="D198" s="122" t="s">
        <v>80</v>
      </c>
      <c r="E198" s="123" t="s">
        <v>1469</v>
      </c>
      <c r="F198" s="123" t="s">
        <v>1508</v>
      </c>
      <c r="I198" s="124"/>
      <c r="J198" s="125">
        <f>BK198</f>
        <v>0</v>
      </c>
      <c r="L198" s="121"/>
      <c r="M198" s="126"/>
      <c r="P198" s="127">
        <f>SUM(P199:P200)</f>
        <v>0</v>
      </c>
      <c r="R198" s="127">
        <f>SUM(R199:R200)</f>
        <v>0</v>
      </c>
      <c r="T198" s="128">
        <f>SUM(T199:T200)</f>
        <v>0</v>
      </c>
      <c r="AR198" s="122" t="s">
        <v>21</v>
      </c>
      <c r="AT198" s="129" t="s">
        <v>80</v>
      </c>
      <c r="AU198" s="129" t="s">
        <v>81</v>
      </c>
      <c r="AY198" s="122" t="s">
        <v>187</v>
      </c>
      <c r="BK198" s="130">
        <f>SUM(BK199:BK200)</f>
        <v>0</v>
      </c>
    </row>
    <row r="199" spans="2:65" s="1" customFormat="1" ht="16.5" customHeight="1">
      <c r="B199" s="33"/>
      <c r="C199" s="133" t="s">
        <v>451</v>
      </c>
      <c r="D199" s="133" t="s">
        <v>189</v>
      </c>
      <c r="E199" s="134" t="s">
        <v>1509</v>
      </c>
      <c r="F199" s="135" t="s">
        <v>1510</v>
      </c>
      <c r="G199" s="136" t="s">
        <v>1161</v>
      </c>
      <c r="H199" s="137">
        <v>0.97199999999999998</v>
      </c>
      <c r="I199" s="138"/>
      <c r="J199" s="139">
        <f>ROUND(I199*H199,2)</f>
        <v>0</v>
      </c>
      <c r="K199" s="135" t="s">
        <v>1</v>
      </c>
      <c r="L199" s="33"/>
      <c r="M199" s="140" t="s">
        <v>1</v>
      </c>
      <c r="N199" s="141" t="s">
        <v>46</v>
      </c>
      <c r="P199" s="142">
        <f>O199*H199</f>
        <v>0</v>
      </c>
      <c r="Q199" s="142">
        <v>0</v>
      </c>
      <c r="R199" s="142">
        <f>Q199*H199</f>
        <v>0</v>
      </c>
      <c r="S199" s="142">
        <v>0</v>
      </c>
      <c r="T199" s="143">
        <f>S199*H199</f>
        <v>0</v>
      </c>
      <c r="AR199" s="144" t="s">
        <v>194</v>
      </c>
      <c r="AT199" s="144" t="s">
        <v>189</v>
      </c>
      <c r="AU199" s="144" t="s">
        <v>21</v>
      </c>
      <c r="AY199" s="18" t="s">
        <v>187</v>
      </c>
      <c r="BE199" s="145">
        <f>IF(N199="základní",J199,0)</f>
        <v>0</v>
      </c>
      <c r="BF199" s="145">
        <f>IF(N199="snížená",J199,0)</f>
        <v>0</v>
      </c>
      <c r="BG199" s="145">
        <f>IF(N199="zákl. přenesená",J199,0)</f>
        <v>0</v>
      </c>
      <c r="BH199" s="145">
        <f>IF(N199="sníž. přenesená",J199,0)</f>
        <v>0</v>
      </c>
      <c r="BI199" s="145">
        <f>IF(N199="nulová",J199,0)</f>
        <v>0</v>
      </c>
      <c r="BJ199" s="18" t="s">
        <v>21</v>
      </c>
      <c r="BK199" s="145">
        <f>ROUND(I199*H199,2)</f>
        <v>0</v>
      </c>
      <c r="BL199" s="18" t="s">
        <v>194</v>
      </c>
      <c r="BM199" s="144" t="s">
        <v>669</v>
      </c>
    </row>
    <row r="200" spans="2:65" s="1" customFormat="1" ht="19.2">
      <c r="B200" s="33"/>
      <c r="D200" s="147" t="s">
        <v>219</v>
      </c>
      <c r="F200" s="167" t="s">
        <v>1572</v>
      </c>
      <c r="I200" s="168"/>
      <c r="L200" s="33"/>
      <c r="M200" s="192"/>
      <c r="N200" s="189"/>
      <c r="O200" s="189"/>
      <c r="P200" s="189"/>
      <c r="Q200" s="189"/>
      <c r="R200" s="189"/>
      <c r="S200" s="189"/>
      <c r="T200" s="193"/>
      <c r="AT200" s="18" t="s">
        <v>219</v>
      </c>
      <c r="AU200" s="18" t="s">
        <v>21</v>
      </c>
    </row>
    <row r="201" spans="2:65" s="1" customFormat="1" ht="6.9" customHeight="1">
      <c r="B201" s="45"/>
      <c r="C201" s="46"/>
      <c r="D201" s="46"/>
      <c r="E201" s="46"/>
      <c r="F201" s="46"/>
      <c r="G201" s="46"/>
      <c r="H201" s="46"/>
      <c r="I201" s="46"/>
      <c r="J201" s="46"/>
      <c r="K201" s="46"/>
      <c r="L201" s="33"/>
    </row>
  </sheetData>
  <sheetProtection algorithmName="SHA-512" hashValue="R0L/RmOLj0aDKkIezQZtJSl1wo0JLGWFjHO31EsRq0oluMLAiDhqUdnXtty1fRe5vgZ3rz6eh2qghYHBzYuD5g==" saltValue="F4e2jcerTf0TkESpiSx/g+aDPeVLDfHlrFIF/1FyGAblfENRun0zBpzldvsdDeV4v3lx1HOpdlYO9Thy91bvFg==" spinCount="100000" sheet="1" objects="1" scenarios="1" formatColumns="0" formatRows="0" autoFilter="0"/>
  <autoFilter ref="C121:K200" xr:uid="{00000000-0009-0000-0000-00000D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4" fitToHeight="100" orientation="landscape" r:id="rId1"/>
  <headerFooter>
    <oddFooter>&amp;CStrana &amp;P z &amp;N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B2:BM203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8" t="s">
        <v>130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91</v>
      </c>
    </row>
    <row r="4" spans="2:46" ht="24.9" customHeight="1">
      <c r="B4" s="21"/>
      <c r="D4" s="22" t="s">
        <v>144</v>
      </c>
      <c r="L4" s="21"/>
      <c r="M4" s="89" t="s">
        <v>10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241" t="str">
        <f>'Rekapitulace stavby'!K6</f>
        <v>Liberecká náplavka - Revize 03</v>
      </c>
      <c r="F7" s="242"/>
      <c r="G7" s="242"/>
      <c r="H7" s="242"/>
      <c r="L7" s="21"/>
    </row>
    <row r="8" spans="2:46" s="1" customFormat="1" ht="12" customHeight="1">
      <c r="B8" s="33"/>
      <c r="D8" s="28" t="s">
        <v>145</v>
      </c>
      <c r="L8" s="33"/>
    </row>
    <row r="9" spans="2:46" s="1" customFormat="1" ht="16.5" customHeight="1">
      <c r="B9" s="33"/>
      <c r="E9" s="207" t="s">
        <v>1573</v>
      </c>
      <c r="F9" s="243"/>
      <c r="G9" s="243"/>
      <c r="H9" s="243"/>
      <c r="L9" s="33"/>
    </row>
    <row r="10" spans="2:46" s="1" customFormat="1" ht="10.199999999999999">
      <c r="B10" s="33"/>
      <c r="L10" s="33"/>
    </row>
    <row r="11" spans="2:46" s="1" customFormat="1" ht="12" customHeight="1">
      <c r="B11" s="33"/>
      <c r="D11" s="28" t="s">
        <v>19</v>
      </c>
      <c r="F11" s="26" t="s">
        <v>1</v>
      </c>
      <c r="I11" s="28" t="s">
        <v>20</v>
      </c>
      <c r="J11" s="26" t="s">
        <v>1</v>
      </c>
      <c r="L11" s="33"/>
    </row>
    <row r="12" spans="2:46" s="1" customFormat="1" ht="12" customHeight="1">
      <c r="B12" s="33"/>
      <c r="D12" s="28" t="s">
        <v>22</v>
      </c>
      <c r="F12" s="26" t="s">
        <v>148</v>
      </c>
      <c r="I12" s="28" t="s">
        <v>24</v>
      </c>
      <c r="J12" s="53" t="str">
        <f>'Rekapitulace stavby'!AN8</f>
        <v>15. 10. 2025</v>
      </c>
      <c r="L12" s="33"/>
    </row>
    <row r="13" spans="2:46" s="1" customFormat="1" ht="10.8" customHeight="1">
      <c r="B13" s="33"/>
      <c r="L13" s="33"/>
    </row>
    <row r="14" spans="2:46" s="1" customFormat="1" ht="12" customHeight="1">
      <c r="B14" s="33"/>
      <c r="D14" s="28" t="s">
        <v>28</v>
      </c>
      <c r="I14" s="28" t="s">
        <v>29</v>
      </c>
      <c r="J14" s="26" t="str">
        <f>IF('Rekapitulace stavby'!AN10="","",'Rekapitulace stavby'!AN10)</f>
        <v/>
      </c>
      <c r="L14" s="33"/>
    </row>
    <row r="15" spans="2:46" s="1" customFormat="1" ht="18" customHeight="1">
      <c r="B15" s="33"/>
      <c r="E15" s="26" t="str">
        <f>IF('Rekapitulace stavby'!E11="","",'Rekapitulace stavby'!E11)</f>
        <v xml:space="preserve">Statutární město Liberec </v>
      </c>
      <c r="I15" s="28" t="s">
        <v>31</v>
      </c>
      <c r="J15" s="26" t="str">
        <f>IF('Rekapitulace stavby'!AN11="","",'Rekapitulace stavby'!AN11)</f>
        <v/>
      </c>
      <c r="L15" s="33"/>
    </row>
    <row r="16" spans="2:46" s="1" customFormat="1" ht="6.9" customHeight="1">
      <c r="B16" s="33"/>
      <c r="L16" s="33"/>
    </row>
    <row r="17" spans="2:12" s="1" customFormat="1" ht="12" customHeight="1">
      <c r="B17" s="33"/>
      <c r="D17" s="28" t="s">
        <v>32</v>
      </c>
      <c r="I17" s="28" t="s">
        <v>29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244" t="str">
        <f>'Rekapitulace stavby'!E14</f>
        <v>Vyplň údaj</v>
      </c>
      <c r="F18" s="213"/>
      <c r="G18" s="213"/>
      <c r="H18" s="213"/>
      <c r="I18" s="28" t="s">
        <v>31</v>
      </c>
      <c r="J18" s="29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8" t="s">
        <v>34</v>
      </c>
      <c r="I20" s="28" t="s">
        <v>29</v>
      </c>
      <c r="J20" s="26" t="str">
        <f>IF('Rekapitulace stavby'!AN16="","",'Rekapitulace stavby'!AN16)</f>
        <v/>
      </c>
      <c r="L20" s="33"/>
    </row>
    <row r="21" spans="2:12" s="1" customFormat="1" ht="18" customHeight="1">
      <c r="B21" s="33"/>
      <c r="E21" s="26" t="str">
        <f>IF('Rekapitulace stavby'!E17="","",'Rekapitulace stavby'!E17)</f>
        <v>re: architekti studio s.r.o.</v>
      </c>
      <c r="I21" s="28" t="s">
        <v>31</v>
      </c>
      <c r="J21" s="26" t="str">
        <f>IF('Rekapitulace stavby'!AN17="","",'Rekapitulace stavby'!AN17)</f>
        <v/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8" t="s">
        <v>37</v>
      </c>
      <c r="I23" s="28" t="s">
        <v>29</v>
      </c>
      <c r="J23" s="26" t="str">
        <f>IF('Rekapitulace stavby'!AN19="","",'Rekapitulace stavby'!AN19)</f>
        <v/>
      </c>
      <c r="L23" s="33"/>
    </row>
    <row r="24" spans="2:12" s="1" customFormat="1" ht="18" customHeight="1">
      <c r="B24" s="33"/>
      <c r="E24" s="26" t="str">
        <f>IF('Rekapitulace stavby'!E20="","",'Rekapitulace stavby'!E20)</f>
        <v>PROPOS Liberec s.r.o.</v>
      </c>
      <c r="I24" s="28" t="s">
        <v>31</v>
      </c>
      <c r="J24" s="26" t="str">
        <f>IF('Rekapitulace stavby'!AN20="","",'Rekapitulace stavby'!AN20)</f>
        <v/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8" t="s">
        <v>39</v>
      </c>
      <c r="L26" s="33"/>
    </row>
    <row r="27" spans="2:12" s="7" customFormat="1" ht="47.25" customHeight="1">
      <c r="B27" s="90"/>
      <c r="E27" s="218" t="s">
        <v>1574</v>
      </c>
      <c r="F27" s="218"/>
      <c r="G27" s="218"/>
      <c r="H27" s="218"/>
      <c r="L27" s="90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4"/>
      <c r="E29" s="54"/>
      <c r="F29" s="54"/>
      <c r="G29" s="54"/>
      <c r="H29" s="54"/>
      <c r="I29" s="54"/>
      <c r="J29" s="54"/>
      <c r="K29" s="54"/>
      <c r="L29" s="33"/>
    </row>
    <row r="30" spans="2:12" s="1" customFormat="1" ht="25.35" customHeight="1">
      <c r="B30" s="33"/>
      <c r="D30" s="91" t="s">
        <v>41</v>
      </c>
      <c r="J30" s="67">
        <f>ROUND(J123, 2)</f>
        <v>0</v>
      </c>
      <c r="L30" s="33"/>
    </row>
    <row r="31" spans="2:12" s="1" customFormat="1" ht="6.9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14.4" customHeight="1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4" customHeight="1">
      <c r="B33" s="33"/>
      <c r="D33" s="56" t="s">
        <v>45</v>
      </c>
      <c r="E33" s="28" t="s">
        <v>46</v>
      </c>
      <c r="F33" s="92">
        <f>ROUND((SUM(BE123:BE202)),  2)</f>
        <v>0</v>
      </c>
      <c r="I33" s="93">
        <v>0.21</v>
      </c>
      <c r="J33" s="92">
        <f>ROUND(((SUM(BE123:BE202))*I33),  2)</f>
        <v>0</v>
      </c>
      <c r="L33" s="33"/>
    </row>
    <row r="34" spans="2:12" s="1" customFormat="1" ht="14.4" customHeight="1">
      <c r="B34" s="33"/>
      <c r="E34" s="28" t="s">
        <v>47</v>
      </c>
      <c r="F34" s="92">
        <f>ROUND((SUM(BF123:BF202)),  2)</f>
        <v>0</v>
      </c>
      <c r="I34" s="93">
        <v>0.12</v>
      </c>
      <c r="J34" s="92">
        <f>ROUND(((SUM(BF123:BF202))*I34),  2)</f>
        <v>0</v>
      </c>
      <c r="L34" s="33"/>
    </row>
    <row r="35" spans="2:12" s="1" customFormat="1" ht="14.4" hidden="1" customHeight="1">
      <c r="B35" s="33"/>
      <c r="E35" s="28" t="s">
        <v>48</v>
      </c>
      <c r="F35" s="92">
        <f>ROUND((SUM(BG123:BG202)),  2)</f>
        <v>0</v>
      </c>
      <c r="I35" s="93">
        <v>0.21</v>
      </c>
      <c r="J35" s="92">
        <f>0</f>
        <v>0</v>
      </c>
      <c r="L35" s="33"/>
    </row>
    <row r="36" spans="2:12" s="1" customFormat="1" ht="14.4" hidden="1" customHeight="1">
      <c r="B36" s="33"/>
      <c r="E36" s="28" t="s">
        <v>49</v>
      </c>
      <c r="F36" s="92">
        <f>ROUND((SUM(BH123:BH202)),  2)</f>
        <v>0</v>
      </c>
      <c r="I36" s="93">
        <v>0.12</v>
      </c>
      <c r="J36" s="92">
        <f>0</f>
        <v>0</v>
      </c>
      <c r="L36" s="33"/>
    </row>
    <row r="37" spans="2:12" s="1" customFormat="1" ht="14.4" hidden="1" customHeight="1">
      <c r="B37" s="33"/>
      <c r="E37" s="28" t="s">
        <v>50</v>
      </c>
      <c r="F37" s="92">
        <f>ROUND((SUM(BI123:BI202)),  2)</f>
        <v>0</v>
      </c>
      <c r="I37" s="93">
        <v>0</v>
      </c>
      <c r="J37" s="92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4"/>
      <c r="D39" s="95" t="s">
        <v>51</v>
      </c>
      <c r="E39" s="58"/>
      <c r="F39" s="58"/>
      <c r="G39" s="96" t="s">
        <v>52</v>
      </c>
      <c r="H39" s="97" t="s">
        <v>53</v>
      </c>
      <c r="I39" s="58"/>
      <c r="J39" s="98">
        <f>SUM(J30:J37)</f>
        <v>0</v>
      </c>
      <c r="K39" s="99"/>
      <c r="L39" s="33"/>
    </row>
    <row r="40" spans="2:12" s="1" customFormat="1" ht="14.4" customHeight="1">
      <c r="B40" s="33"/>
      <c r="L40" s="33"/>
    </row>
    <row r="41" spans="2:12" ht="14.4" customHeight="1">
      <c r="B41" s="21"/>
      <c r="L41" s="21"/>
    </row>
    <row r="42" spans="2:12" ht="14.4" customHeight="1">
      <c r="B42" s="21"/>
      <c r="L42" s="21"/>
    </row>
    <row r="43" spans="2:12" ht="14.4" customHeight="1">
      <c r="B43" s="21"/>
      <c r="L43" s="21"/>
    </row>
    <row r="44" spans="2:12" ht="14.4" customHeight="1">
      <c r="B44" s="21"/>
      <c r="L44" s="21"/>
    </row>
    <row r="45" spans="2:12" ht="14.4" customHeight="1">
      <c r="B45" s="21"/>
      <c r="L45" s="21"/>
    </row>
    <row r="46" spans="2:12" ht="14.4" customHeight="1">
      <c r="B46" s="21"/>
      <c r="L46" s="21"/>
    </row>
    <row r="47" spans="2:12" ht="14.4" customHeight="1">
      <c r="B47" s="21"/>
      <c r="L47" s="21"/>
    </row>
    <row r="48" spans="2:12" ht="14.4" customHeight="1">
      <c r="B48" s="21"/>
      <c r="L48" s="21"/>
    </row>
    <row r="49" spans="2:12" ht="14.4" customHeight="1">
      <c r="B49" s="21"/>
      <c r="L49" s="21"/>
    </row>
    <row r="50" spans="2:12" s="1" customFormat="1" ht="14.4" customHeight="1">
      <c r="B50" s="33"/>
      <c r="D50" s="42" t="s">
        <v>54</v>
      </c>
      <c r="E50" s="43"/>
      <c r="F50" s="43"/>
      <c r="G50" s="42" t="s">
        <v>55</v>
      </c>
      <c r="H50" s="43"/>
      <c r="I50" s="43"/>
      <c r="J50" s="43"/>
      <c r="K50" s="43"/>
      <c r="L50" s="33"/>
    </row>
    <row r="51" spans="2:12" ht="10.199999999999999">
      <c r="B51" s="21"/>
      <c r="L51" s="21"/>
    </row>
    <row r="52" spans="2:12" ht="10.199999999999999">
      <c r="B52" s="21"/>
      <c r="L52" s="21"/>
    </row>
    <row r="53" spans="2:12" ht="10.199999999999999">
      <c r="B53" s="21"/>
      <c r="L53" s="21"/>
    </row>
    <row r="54" spans="2:12" ht="10.199999999999999">
      <c r="B54" s="21"/>
      <c r="L54" s="21"/>
    </row>
    <row r="55" spans="2:12" ht="10.199999999999999">
      <c r="B55" s="21"/>
      <c r="L55" s="21"/>
    </row>
    <row r="56" spans="2:12" ht="10.199999999999999">
      <c r="B56" s="21"/>
      <c r="L56" s="21"/>
    </row>
    <row r="57" spans="2:12" ht="10.199999999999999">
      <c r="B57" s="21"/>
      <c r="L57" s="21"/>
    </row>
    <row r="58" spans="2:12" ht="10.199999999999999">
      <c r="B58" s="21"/>
      <c r="L58" s="21"/>
    </row>
    <row r="59" spans="2:12" ht="10.199999999999999">
      <c r="B59" s="21"/>
      <c r="L59" s="21"/>
    </row>
    <row r="60" spans="2:12" ht="10.199999999999999">
      <c r="B60" s="21"/>
      <c r="L60" s="21"/>
    </row>
    <row r="61" spans="2:12" s="1" customFormat="1" ht="13.2">
      <c r="B61" s="33"/>
      <c r="D61" s="44" t="s">
        <v>56</v>
      </c>
      <c r="E61" s="35"/>
      <c r="F61" s="100" t="s">
        <v>57</v>
      </c>
      <c r="G61" s="44" t="s">
        <v>56</v>
      </c>
      <c r="H61" s="35"/>
      <c r="I61" s="35"/>
      <c r="J61" s="101" t="s">
        <v>57</v>
      </c>
      <c r="K61" s="35"/>
      <c r="L61" s="33"/>
    </row>
    <row r="62" spans="2:12" ht="10.199999999999999">
      <c r="B62" s="21"/>
      <c r="L62" s="21"/>
    </row>
    <row r="63" spans="2:12" ht="10.199999999999999">
      <c r="B63" s="21"/>
      <c r="L63" s="21"/>
    </row>
    <row r="64" spans="2:12" ht="10.199999999999999">
      <c r="B64" s="21"/>
      <c r="L64" s="21"/>
    </row>
    <row r="65" spans="2:12" s="1" customFormat="1" ht="13.2">
      <c r="B65" s="33"/>
      <c r="D65" s="42" t="s">
        <v>58</v>
      </c>
      <c r="E65" s="43"/>
      <c r="F65" s="43"/>
      <c r="G65" s="42" t="s">
        <v>59</v>
      </c>
      <c r="H65" s="43"/>
      <c r="I65" s="43"/>
      <c r="J65" s="43"/>
      <c r="K65" s="43"/>
      <c r="L65" s="33"/>
    </row>
    <row r="66" spans="2:12" ht="10.199999999999999">
      <c r="B66" s="21"/>
      <c r="L66" s="21"/>
    </row>
    <row r="67" spans="2:12" ht="10.199999999999999">
      <c r="B67" s="21"/>
      <c r="L67" s="21"/>
    </row>
    <row r="68" spans="2:12" ht="10.199999999999999">
      <c r="B68" s="21"/>
      <c r="L68" s="21"/>
    </row>
    <row r="69" spans="2:12" ht="10.199999999999999">
      <c r="B69" s="21"/>
      <c r="L69" s="21"/>
    </row>
    <row r="70" spans="2:12" ht="10.199999999999999">
      <c r="B70" s="21"/>
      <c r="L70" s="21"/>
    </row>
    <row r="71" spans="2:12" ht="10.199999999999999">
      <c r="B71" s="21"/>
      <c r="L71" s="21"/>
    </row>
    <row r="72" spans="2:12" ht="10.199999999999999">
      <c r="B72" s="21"/>
      <c r="L72" s="21"/>
    </row>
    <row r="73" spans="2:12" ht="10.199999999999999">
      <c r="B73" s="21"/>
      <c r="L73" s="21"/>
    </row>
    <row r="74" spans="2:12" ht="10.199999999999999">
      <c r="B74" s="21"/>
      <c r="L74" s="21"/>
    </row>
    <row r="75" spans="2:12" ht="10.199999999999999">
      <c r="B75" s="21"/>
      <c r="L75" s="21"/>
    </row>
    <row r="76" spans="2:12" s="1" customFormat="1" ht="13.2">
      <c r="B76" s="33"/>
      <c r="D76" s="44" t="s">
        <v>56</v>
      </c>
      <c r="E76" s="35"/>
      <c r="F76" s="100" t="s">
        <v>57</v>
      </c>
      <c r="G76" s="44" t="s">
        <v>56</v>
      </c>
      <c r="H76" s="35"/>
      <c r="I76" s="35"/>
      <c r="J76" s="101" t="s">
        <v>57</v>
      </c>
      <c r="K76" s="35"/>
      <c r="L76" s="33"/>
    </row>
    <row r="77" spans="2:12" s="1" customFormat="1" ht="14.4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47" s="1" customFormat="1" ht="6.9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47" s="1" customFormat="1" ht="24.9" customHeight="1">
      <c r="B82" s="33"/>
      <c r="C82" s="22" t="s">
        <v>151</v>
      </c>
      <c r="L82" s="33"/>
    </row>
    <row r="83" spans="2:47" s="1" customFormat="1" ht="6.9" customHeight="1">
      <c r="B83" s="33"/>
      <c r="L83" s="33"/>
    </row>
    <row r="84" spans="2:47" s="1" customFormat="1" ht="12" customHeight="1">
      <c r="B84" s="33"/>
      <c r="C84" s="28" t="s">
        <v>16</v>
      </c>
      <c r="L84" s="33"/>
    </row>
    <row r="85" spans="2:47" s="1" customFormat="1" ht="16.5" customHeight="1">
      <c r="B85" s="33"/>
      <c r="E85" s="241" t="str">
        <f>E7</f>
        <v>Liberecká náplavka - Revize 03</v>
      </c>
      <c r="F85" s="242"/>
      <c r="G85" s="242"/>
      <c r="H85" s="242"/>
      <c r="L85" s="33"/>
    </row>
    <row r="86" spans="2:47" s="1" customFormat="1" ht="12" customHeight="1">
      <c r="B86" s="33"/>
      <c r="C86" s="28" t="s">
        <v>145</v>
      </c>
      <c r="L86" s="33"/>
    </row>
    <row r="87" spans="2:47" s="1" customFormat="1" ht="16.5" customHeight="1">
      <c r="B87" s="33"/>
      <c r="E87" s="207" t="str">
        <f>E9</f>
        <v>SO 422 - Veřejné osvětlení – pravý břeh</v>
      </c>
      <c r="F87" s="243"/>
      <c r="G87" s="243"/>
      <c r="H87" s="243"/>
      <c r="L87" s="33"/>
    </row>
    <row r="88" spans="2:47" s="1" customFormat="1" ht="6.9" customHeight="1">
      <c r="B88" s="33"/>
      <c r="L88" s="33"/>
    </row>
    <row r="89" spans="2:47" s="1" customFormat="1" ht="12" customHeight="1">
      <c r="B89" s="33"/>
      <c r="C89" s="28" t="s">
        <v>22</v>
      </c>
      <c r="F89" s="26" t="str">
        <f>F12</f>
        <v xml:space="preserve"> </v>
      </c>
      <c r="I89" s="28" t="s">
        <v>24</v>
      </c>
      <c r="J89" s="53" t="str">
        <f>IF(J12="","",J12)</f>
        <v>15. 10. 2025</v>
      </c>
      <c r="L89" s="33"/>
    </row>
    <row r="90" spans="2:47" s="1" customFormat="1" ht="6.9" customHeight="1">
      <c r="B90" s="33"/>
      <c r="L90" s="33"/>
    </row>
    <row r="91" spans="2:47" s="1" customFormat="1" ht="25.65" customHeight="1">
      <c r="B91" s="33"/>
      <c r="C91" s="28" t="s">
        <v>28</v>
      </c>
      <c r="F91" s="26" t="str">
        <f>E15</f>
        <v xml:space="preserve">Statutární město Liberec </v>
      </c>
      <c r="I91" s="28" t="s">
        <v>34</v>
      </c>
      <c r="J91" s="31" t="str">
        <f>E21</f>
        <v>re: architekti studio s.r.o.</v>
      </c>
      <c r="L91" s="33"/>
    </row>
    <row r="92" spans="2:47" s="1" customFormat="1" ht="25.65" customHeight="1">
      <c r="B92" s="33"/>
      <c r="C92" s="28" t="s">
        <v>32</v>
      </c>
      <c r="F92" s="26" t="str">
        <f>IF(E18="","",E18)</f>
        <v>Vyplň údaj</v>
      </c>
      <c r="I92" s="28" t="s">
        <v>37</v>
      </c>
      <c r="J92" s="31" t="str">
        <f>E24</f>
        <v>PROPOS Liberec s.r.o.</v>
      </c>
      <c r="L92" s="33"/>
    </row>
    <row r="93" spans="2:47" s="1" customFormat="1" ht="10.35" customHeight="1">
      <c r="B93" s="33"/>
      <c r="L93" s="33"/>
    </row>
    <row r="94" spans="2:47" s="1" customFormat="1" ht="29.25" customHeight="1">
      <c r="B94" s="33"/>
      <c r="C94" s="102" t="s">
        <v>152</v>
      </c>
      <c r="D94" s="94"/>
      <c r="E94" s="94"/>
      <c r="F94" s="94"/>
      <c r="G94" s="94"/>
      <c r="H94" s="94"/>
      <c r="I94" s="94"/>
      <c r="J94" s="103" t="s">
        <v>153</v>
      </c>
      <c r="K94" s="94"/>
      <c r="L94" s="33"/>
    </row>
    <row r="95" spans="2:47" s="1" customFormat="1" ht="10.35" customHeight="1">
      <c r="B95" s="33"/>
      <c r="L95" s="33"/>
    </row>
    <row r="96" spans="2:47" s="1" customFormat="1" ht="22.8" customHeight="1">
      <c r="B96" s="33"/>
      <c r="C96" s="104" t="s">
        <v>154</v>
      </c>
      <c r="J96" s="67">
        <f>J123</f>
        <v>0</v>
      </c>
      <c r="L96" s="33"/>
      <c r="AU96" s="18" t="s">
        <v>155</v>
      </c>
    </row>
    <row r="97" spans="2:12" s="8" customFormat="1" ht="24.9" customHeight="1">
      <c r="B97" s="105"/>
      <c r="D97" s="106" t="s">
        <v>1393</v>
      </c>
      <c r="E97" s="107"/>
      <c r="F97" s="107"/>
      <c r="G97" s="107"/>
      <c r="H97" s="107"/>
      <c r="I97" s="107"/>
      <c r="J97" s="108">
        <f>J124</f>
        <v>0</v>
      </c>
      <c r="L97" s="105"/>
    </row>
    <row r="98" spans="2:12" s="8" customFormat="1" ht="24.9" customHeight="1">
      <c r="B98" s="105"/>
      <c r="D98" s="106" t="s">
        <v>1394</v>
      </c>
      <c r="E98" s="107"/>
      <c r="F98" s="107"/>
      <c r="G98" s="107"/>
      <c r="H98" s="107"/>
      <c r="I98" s="107"/>
      <c r="J98" s="108">
        <f>J133</f>
        <v>0</v>
      </c>
      <c r="L98" s="105"/>
    </row>
    <row r="99" spans="2:12" s="8" customFormat="1" ht="24.9" customHeight="1">
      <c r="B99" s="105"/>
      <c r="D99" s="106" t="s">
        <v>1395</v>
      </c>
      <c r="E99" s="107"/>
      <c r="F99" s="107"/>
      <c r="G99" s="107"/>
      <c r="H99" s="107"/>
      <c r="I99" s="107"/>
      <c r="J99" s="108">
        <f>J147</f>
        <v>0</v>
      </c>
      <c r="L99" s="105"/>
    </row>
    <row r="100" spans="2:12" s="8" customFormat="1" ht="24.9" customHeight="1">
      <c r="B100" s="105"/>
      <c r="D100" s="106" t="s">
        <v>1396</v>
      </c>
      <c r="E100" s="107"/>
      <c r="F100" s="107"/>
      <c r="G100" s="107"/>
      <c r="H100" s="107"/>
      <c r="I100" s="107"/>
      <c r="J100" s="108">
        <f>J152</f>
        <v>0</v>
      </c>
      <c r="L100" s="105"/>
    </row>
    <row r="101" spans="2:12" s="8" customFormat="1" ht="24.9" customHeight="1">
      <c r="B101" s="105"/>
      <c r="D101" s="106" t="s">
        <v>1397</v>
      </c>
      <c r="E101" s="107"/>
      <c r="F101" s="107"/>
      <c r="G101" s="107"/>
      <c r="H101" s="107"/>
      <c r="I101" s="107"/>
      <c r="J101" s="108">
        <f>J155</f>
        <v>0</v>
      </c>
      <c r="L101" s="105"/>
    </row>
    <row r="102" spans="2:12" s="8" customFormat="1" ht="24.9" customHeight="1">
      <c r="B102" s="105"/>
      <c r="D102" s="106" t="s">
        <v>1398</v>
      </c>
      <c r="E102" s="107"/>
      <c r="F102" s="107"/>
      <c r="G102" s="107"/>
      <c r="H102" s="107"/>
      <c r="I102" s="107"/>
      <c r="J102" s="108">
        <f>J197</f>
        <v>0</v>
      </c>
      <c r="L102" s="105"/>
    </row>
    <row r="103" spans="2:12" s="8" customFormat="1" ht="24.9" customHeight="1">
      <c r="B103" s="105"/>
      <c r="D103" s="106" t="s">
        <v>1474</v>
      </c>
      <c r="E103" s="107"/>
      <c r="F103" s="107"/>
      <c r="G103" s="107"/>
      <c r="H103" s="107"/>
      <c r="I103" s="107"/>
      <c r="J103" s="108">
        <f>J201</f>
        <v>0</v>
      </c>
      <c r="L103" s="105"/>
    </row>
    <row r="104" spans="2:12" s="1" customFormat="1" ht="21.75" customHeight="1">
      <c r="B104" s="33"/>
      <c r="L104" s="33"/>
    </row>
    <row r="105" spans="2:12" s="1" customFormat="1" ht="6.9" customHeight="1"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33"/>
    </row>
    <row r="109" spans="2:12" s="1" customFormat="1" ht="6.9" customHeight="1"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33"/>
    </row>
    <row r="110" spans="2:12" s="1" customFormat="1" ht="24.9" customHeight="1">
      <c r="B110" s="33"/>
      <c r="C110" s="22" t="s">
        <v>172</v>
      </c>
      <c r="L110" s="33"/>
    </row>
    <row r="111" spans="2:12" s="1" customFormat="1" ht="6.9" customHeight="1">
      <c r="B111" s="33"/>
      <c r="L111" s="33"/>
    </row>
    <row r="112" spans="2:12" s="1" customFormat="1" ht="12" customHeight="1">
      <c r="B112" s="33"/>
      <c r="C112" s="28" t="s">
        <v>16</v>
      </c>
      <c r="L112" s="33"/>
    </row>
    <row r="113" spans="2:65" s="1" customFormat="1" ht="16.5" customHeight="1">
      <c r="B113" s="33"/>
      <c r="E113" s="241" t="str">
        <f>E7</f>
        <v>Liberecká náplavka - Revize 03</v>
      </c>
      <c r="F113" s="242"/>
      <c r="G113" s="242"/>
      <c r="H113" s="242"/>
      <c r="L113" s="33"/>
    </row>
    <row r="114" spans="2:65" s="1" customFormat="1" ht="12" customHeight="1">
      <c r="B114" s="33"/>
      <c r="C114" s="28" t="s">
        <v>145</v>
      </c>
      <c r="L114" s="33"/>
    </row>
    <row r="115" spans="2:65" s="1" customFormat="1" ht="16.5" customHeight="1">
      <c r="B115" s="33"/>
      <c r="E115" s="207" t="str">
        <f>E9</f>
        <v>SO 422 - Veřejné osvětlení – pravý břeh</v>
      </c>
      <c r="F115" s="243"/>
      <c r="G115" s="243"/>
      <c r="H115" s="243"/>
      <c r="L115" s="33"/>
    </row>
    <row r="116" spans="2:65" s="1" customFormat="1" ht="6.9" customHeight="1">
      <c r="B116" s="33"/>
      <c r="L116" s="33"/>
    </row>
    <row r="117" spans="2:65" s="1" customFormat="1" ht="12" customHeight="1">
      <c r="B117" s="33"/>
      <c r="C117" s="28" t="s">
        <v>22</v>
      </c>
      <c r="F117" s="26" t="str">
        <f>F12</f>
        <v xml:space="preserve"> </v>
      </c>
      <c r="I117" s="28" t="s">
        <v>24</v>
      </c>
      <c r="J117" s="53" t="str">
        <f>IF(J12="","",J12)</f>
        <v>15. 10. 2025</v>
      </c>
      <c r="L117" s="33"/>
    </row>
    <row r="118" spans="2:65" s="1" customFormat="1" ht="6.9" customHeight="1">
      <c r="B118" s="33"/>
      <c r="L118" s="33"/>
    </row>
    <row r="119" spans="2:65" s="1" customFormat="1" ht="25.65" customHeight="1">
      <c r="B119" s="33"/>
      <c r="C119" s="28" t="s">
        <v>28</v>
      </c>
      <c r="F119" s="26" t="str">
        <f>E15</f>
        <v xml:space="preserve">Statutární město Liberec </v>
      </c>
      <c r="I119" s="28" t="s">
        <v>34</v>
      </c>
      <c r="J119" s="31" t="str">
        <f>E21</f>
        <v>re: architekti studio s.r.o.</v>
      </c>
      <c r="L119" s="33"/>
    </row>
    <row r="120" spans="2:65" s="1" customFormat="1" ht="25.65" customHeight="1">
      <c r="B120" s="33"/>
      <c r="C120" s="28" t="s">
        <v>32</v>
      </c>
      <c r="F120" s="26" t="str">
        <f>IF(E18="","",E18)</f>
        <v>Vyplň údaj</v>
      </c>
      <c r="I120" s="28" t="s">
        <v>37</v>
      </c>
      <c r="J120" s="31" t="str">
        <f>E24</f>
        <v>PROPOS Liberec s.r.o.</v>
      </c>
      <c r="L120" s="33"/>
    </row>
    <row r="121" spans="2:65" s="1" customFormat="1" ht="10.35" customHeight="1">
      <c r="B121" s="33"/>
      <c r="L121" s="33"/>
    </row>
    <row r="122" spans="2:65" s="10" customFormat="1" ht="29.25" customHeight="1">
      <c r="B122" s="113"/>
      <c r="C122" s="114" t="s">
        <v>173</v>
      </c>
      <c r="D122" s="115" t="s">
        <v>66</v>
      </c>
      <c r="E122" s="115" t="s">
        <v>62</v>
      </c>
      <c r="F122" s="115" t="s">
        <v>63</v>
      </c>
      <c r="G122" s="115" t="s">
        <v>174</v>
      </c>
      <c r="H122" s="115" t="s">
        <v>175</v>
      </c>
      <c r="I122" s="115" t="s">
        <v>176</v>
      </c>
      <c r="J122" s="115" t="s">
        <v>153</v>
      </c>
      <c r="K122" s="116" t="s">
        <v>177</v>
      </c>
      <c r="L122" s="113"/>
      <c r="M122" s="60" t="s">
        <v>1</v>
      </c>
      <c r="N122" s="61" t="s">
        <v>45</v>
      </c>
      <c r="O122" s="61" t="s">
        <v>178</v>
      </c>
      <c r="P122" s="61" t="s">
        <v>179</v>
      </c>
      <c r="Q122" s="61" t="s">
        <v>180</v>
      </c>
      <c r="R122" s="61" t="s">
        <v>181</v>
      </c>
      <c r="S122" s="61" t="s">
        <v>182</v>
      </c>
      <c r="T122" s="62" t="s">
        <v>183</v>
      </c>
    </row>
    <row r="123" spans="2:65" s="1" customFormat="1" ht="22.8" customHeight="1">
      <c r="B123" s="33"/>
      <c r="C123" s="65" t="s">
        <v>184</v>
      </c>
      <c r="J123" s="117">
        <f>BK123</f>
        <v>0</v>
      </c>
      <c r="L123" s="33"/>
      <c r="M123" s="63"/>
      <c r="N123" s="54"/>
      <c r="O123" s="54"/>
      <c r="P123" s="118">
        <f>P124+P133+P147+P152+P155+P197+P201</f>
        <v>0</v>
      </c>
      <c r="Q123" s="54"/>
      <c r="R123" s="118">
        <f>R124+R133+R147+R152+R155+R197+R201</f>
        <v>0</v>
      </c>
      <c r="S123" s="54"/>
      <c r="T123" s="119">
        <f>T124+T133+T147+T152+T155+T197+T201</f>
        <v>0</v>
      </c>
      <c r="AT123" s="18" t="s">
        <v>80</v>
      </c>
      <c r="AU123" s="18" t="s">
        <v>155</v>
      </c>
      <c r="BK123" s="120">
        <f>BK124+BK133+BK147+BK152+BK155+BK197+BK201</f>
        <v>0</v>
      </c>
    </row>
    <row r="124" spans="2:65" s="11" customFormat="1" ht="25.95" customHeight="1">
      <c r="B124" s="121"/>
      <c r="D124" s="122" t="s">
        <v>80</v>
      </c>
      <c r="E124" s="123" t="s">
        <v>1399</v>
      </c>
      <c r="F124" s="123" t="s">
        <v>1158</v>
      </c>
      <c r="I124" s="124"/>
      <c r="J124" s="125">
        <f>BK124</f>
        <v>0</v>
      </c>
      <c r="L124" s="121"/>
      <c r="M124" s="126"/>
      <c r="P124" s="127">
        <f>SUM(P125:P132)</f>
        <v>0</v>
      </c>
      <c r="R124" s="127">
        <f>SUM(R125:R132)</f>
        <v>0</v>
      </c>
      <c r="T124" s="128">
        <f>SUM(T125:T132)</f>
        <v>0</v>
      </c>
      <c r="AR124" s="122" t="s">
        <v>21</v>
      </c>
      <c r="AT124" s="129" t="s">
        <v>80</v>
      </c>
      <c r="AU124" s="129" t="s">
        <v>81</v>
      </c>
      <c r="AY124" s="122" t="s">
        <v>187</v>
      </c>
      <c r="BK124" s="130">
        <f>SUM(BK125:BK132)</f>
        <v>0</v>
      </c>
    </row>
    <row r="125" spans="2:65" s="1" customFormat="1" ht="16.5" customHeight="1">
      <c r="B125" s="33"/>
      <c r="C125" s="133" t="s">
        <v>21</v>
      </c>
      <c r="D125" s="133" t="s">
        <v>189</v>
      </c>
      <c r="E125" s="134" t="s">
        <v>1400</v>
      </c>
      <c r="F125" s="135" t="s">
        <v>1401</v>
      </c>
      <c r="G125" s="136" t="s">
        <v>1161</v>
      </c>
      <c r="H125" s="137">
        <v>19.216999999999999</v>
      </c>
      <c r="I125" s="138"/>
      <c r="J125" s="139">
        <f>ROUND(I125*H125,2)</f>
        <v>0</v>
      </c>
      <c r="K125" s="135" t="s">
        <v>1</v>
      </c>
      <c r="L125" s="33"/>
      <c r="M125" s="140" t="s">
        <v>1</v>
      </c>
      <c r="N125" s="141" t="s">
        <v>46</v>
      </c>
      <c r="P125" s="142">
        <f>O125*H125</f>
        <v>0</v>
      </c>
      <c r="Q125" s="142">
        <v>0</v>
      </c>
      <c r="R125" s="142">
        <f>Q125*H125</f>
        <v>0</v>
      </c>
      <c r="S125" s="142">
        <v>0</v>
      </c>
      <c r="T125" s="143">
        <f>S125*H125</f>
        <v>0</v>
      </c>
      <c r="AR125" s="144" t="s">
        <v>194</v>
      </c>
      <c r="AT125" s="144" t="s">
        <v>189</v>
      </c>
      <c r="AU125" s="144" t="s">
        <v>21</v>
      </c>
      <c r="AY125" s="18" t="s">
        <v>187</v>
      </c>
      <c r="BE125" s="145">
        <f>IF(N125="základní",J125,0)</f>
        <v>0</v>
      </c>
      <c r="BF125" s="145">
        <f>IF(N125="snížená",J125,0)</f>
        <v>0</v>
      </c>
      <c r="BG125" s="145">
        <f>IF(N125="zákl. přenesená",J125,0)</f>
        <v>0</v>
      </c>
      <c r="BH125" s="145">
        <f>IF(N125="sníž. přenesená",J125,0)</f>
        <v>0</v>
      </c>
      <c r="BI125" s="145">
        <f>IF(N125="nulová",J125,0)</f>
        <v>0</v>
      </c>
      <c r="BJ125" s="18" t="s">
        <v>21</v>
      </c>
      <c r="BK125" s="145">
        <f>ROUND(I125*H125,2)</f>
        <v>0</v>
      </c>
      <c r="BL125" s="18" t="s">
        <v>194</v>
      </c>
      <c r="BM125" s="144" t="s">
        <v>91</v>
      </c>
    </row>
    <row r="126" spans="2:65" s="1" customFormat="1" ht="19.2">
      <c r="B126" s="33"/>
      <c r="D126" s="147" t="s">
        <v>219</v>
      </c>
      <c r="F126" s="167" t="s">
        <v>1402</v>
      </c>
      <c r="I126" s="168"/>
      <c r="L126" s="33"/>
      <c r="M126" s="169"/>
      <c r="T126" s="57"/>
      <c r="AT126" s="18" t="s">
        <v>219</v>
      </c>
      <c r="AU126" s="18" t="s">
        <v>21</v>
      </c>
    </row>
    <row r="127" spans="2:65" s="1" customFormat="1" ht="16.5" customHeight="1">
      <c r="B127" s="33"/>
      <c r="C127" s="133" t="s">
        <v>91</v>
      </c>
      <c r="D127" s="133" t="s">
        <v>189</v>
      </c>
      <c r="E127" s="134" t="s">
        <v>1475</v>
      </c>
      <c r="F127" s="135" t="s">
        <v>1401</v>
      </c>
      <c r="G127" s="136" t="s">
        <v>1191</v>
      </c>
      <c r="H127" s="137">
        <v>16.524000000000001</v>
      </c>
      <c r="I127" s="138"/>
      <c r="J127" s="139">
        <f>ROUND(I127*H127,2)</f>
        <v>0</v>
      </c>
      <c r="K127" s="135" t="s">
        <v>1</v>
      </c>
      <c r="L127" s="33"/>
      <c r="M127" s="140" t="s">
        <v>1</v>
      </c>
      <c r="N127" s="141" t="s">
        <v>46</v>
      </c>
      <c r="P127" s="142">
        <f>O127*H127</f>
        <v>0</v>
      </c>
      <c r="Q127" s="142">
        <v>0</v>
      </c>
      <c r="R127" s="142">
        <f>Q127*H127</f>
        <v>0</v>
      </c>
      <c r="S127" s="142">
        <v>0</v>
      </c>
      <c r="T127" s="143">
        <f>S127*H127</f>
        <v>0</v>
      </c>
      <c r="AR127" s="144" t="s">
        <v>194</v>
      </c>
      <c r="AT127" s="144" t="s">
        <v>189</v>
      </c>
      <c r="AU127" s="144" t="s">
        <v>21</v>
      </c>
      <c r="AY127" s="18" t="s">
        <v>187</v>
      </c>
      <c r="BE127" s="145">
        <f>IF(N127="základní",J127,0)</f>
        <v>0</v>
      </c>
      <c r="BF127" s="145">
        <f>IF(N127="snížená",J127,0)</f>
        <v>0</v>
      </c>
      <c r="BG127" s="145">
        <f>IF(N127="zákl. přenesená",J127,0)</f>
        <v>0</v>
      </c>
      <c r="BH127" s="145">
        <f>IF(N127="sníž. přenesená",J127,0)</f>
        <v>0</v>
      </c>
      <c r="BI127" s="145">
        <f>IF(N127="nulová",J127,0)</f>
        <v>0</v>
      </c>
      <c r="BJ127" s="18" t="s">
        <v>21</v>
      </c>
      <c r="BK127" s="145">
        <f>ROUND(I127*H127,2)</f>
        <v>0</v>
      </c>
      <c r="BL127" s="18" t="s">
        <v>194</v>
      </c>
      <c r="BM127" s="144" t="s">
        <v>194</v>
      </c>
    </row>
    <row r="128" spans="2:65" s="1" customFormat="1" ht="19.2">
      <c r="B128" s="33"/>
      <c r="D128" s="147" t="s">
        <v>219</v>
      </c>
      <c r="F128" s="167" t="s">
        <v>1476</v>
      </c>
      <c r="I128" s="168"/>
      <c r="L128" s="33"/>
      <c r="M128" s="169"/>
      <c r="T128" s="57"/>
      <c r="AT128" s="18" t="s">
        <v>219</v>
      </c>
      <c r="AU128" s="18" t="s">
        <v>21</v>
      </c>
    </row>
    <row r="129" spans="2:65" s="1" customFormat="1" ht="16.5" customHeight="1">
      <c r="B129" s="33"/>
      <c r="C129" s="133" t="s">
        <v>205</v>
      </c>
      <c r="D129" s="133" t="s">
        <v>189</v>
      </c>
      <c r="E129" s="134" t="s">
        <v>1403</v>
      </c>
      <c r="F129" s="135" t="s">
        <v>1404</v>
      </c>
      <c r="G129" s="136" t="s">
        <v>1405</v>
      </c>
      <c r="H129" s="137">
        <v>1</v>
      </c>
      <c r="I129" s="138"/>
      <c r="J129" s="139">
        <f>ROUND(I129*H129,2)</f>
        <v>0</v>
      </c>
      <c r="K129" s="135" t="s">
        <v>1</v>
      </c>
      <c r="L129" s="33"/>
      <c r="M129" s="140" t="s">
        <v>1</v>
      </c>
      <c r="N129" s="141" t="s">
        <v>46</v>
      </c>
      <c r="P129" s="142">
        <f>O129*H129</f>
        <v>0</v>
      </c>
      <c r="Q129" s="142">
        <v>0</v>
      </c>
      <c r="R129" s="142">
        <f>Q129*H129</f>
        <v>0</v>
      </c>
      <c r="S129" s="142">
        <v>0</v>
      </c>
      <c r="T129" s="143">
        <f>S129*H129</f>
        <v>0</v>
      </c>
      <c r="AR129" s="144" t="s">
        <v>194</v>
      </c>
      <c r="AT129" s="144" t="s">
        <v>189</v>
      </c>
      <c r="AU129" s="144" t="s">
        <v>21</v>
      </c>
      <c r="AY129" s="18" t="s">
        <v>187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8" t="s">
        <v>21</v>
      </c>
      <c r="BK129" s="145">
        <f>ROUND(I129*H129,2)</f>
        <v>0</v>
      </c>
      <c r="BL129" s="18" t="s">
        <v>194</v>
      </c>
      <c r="BM129" s="144" t="s">
        <v>223</v>
      </c>
    </row>
    <row r="130" spans="2:65" s="1" customFormat="1" ht="16.5" customHeight="1">
      <c r="B130" s="33"/>
      <c r="C130" s="133" t="s">
        <v>194</v>
      </c>
      <c r="D130" s="133" t="s">
        <v>189</v>
      </c>
      <c r="E130" s="134" t="s">
        <v>1406</v>
      </c>
      <c r="F130" s="135" t="s">
        <v>1407</v>
      </c>
      <c r="G130" s="136" t="s">
        <v>1408</v>
      </c>
      <c r="H130" s="137">
        <v>2</v>
      </c>
      <c r="I130" s="138"/>
      <c r="J130" s="139">
        <f>ROUND(I130*H130,2)</f>
        <v>0</v>
      </c>
      <c r="K130" s="135" t="s">
        <v>1</v>
      </c>
      <c r="L130" s="33"/>
      <c r="M130" s="140" t="s">
        <v>1</v>
      </c>
      <c r="N130" s="141" t="s">
        <v>46</v>
      </c>
      <c r="P130" s="142">
        <f>O130*H130</f>
        <v>0</v>
      </c>
      <c r="Q130" s="142">
        <v>0</v>
      </c>
      <c r="R130" s="142">
        <f>Q130*H130</f>
        <v>0</v>
      </c>
      <c r="S130" s="142">
        <v>0</v>
      </c>
      <c r="T130" s="143">
        <f>S130*H130</f>
        <v>0</v>
      </c>
      <c r="AR130" s="144" t="s">
        <v>194</v>
      </c>
      <c r="AT130" s="144" t="s">
        <v>189</v>
      </c>
      <c r="AU130" s="144" t="s">
        <v>21</v>
      </c>
      <c r="AY130" s="18" t="s">
        <v>187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8" t="s">
        <v>21</v>
      </c>
      <c r="BK130" s="145">
        <f>ROUND(I130*H130,2)</f>
        <v>0</v>
      </c>
      <c r="BL130" s="18" t="s">
        <v>194</v>
      </c>
      <c r="BM130" s="144" t="s">
        <v>234</v>
      </c>
    </row>
    <row r="131" spans="2:65" s="1" customFormat="1" ht="16.5" customHeight="1">
      <c r="B131" s="33"/>
      <c r="C131" s="133" t="s">
        <v>215</v>
      </c>
      <c r="D131" s="133" t="s">
        <v>189</v>
      </c>
      <c r="E131" s="134" t="s">
        <v>1409</v>
      </c>
      <c r="F131" s="135" t="s">
        <v>1410</v>
      </c>
      <c r="G131" s="136" t="s">
        <v>1405</v>
      </c>
      <c r="H131" s="137">
        <v>1</v>
      </c>
      <c r="I131" s="138"/>
      <c r="J131" s="139">
        <f>ROUND(I131*H131,2)</f>
        <v>0</v>
      </c>
      <c r="K131" s="135" t="s">
        <v>1</v>
      </c>
      <c r="L131" s="33"/>
      <c r="M131" s="140" t="s">
        <v>1</v>
      </c>
      <c r="N131" s="141" t="s">
        <v>46</v>
      </c>
      <c r="P131" s="142">
        <f>O131*H131</f>
        <v>0</v>
      </c>
      <c r="Q131" s="142">
        <v>0</v>
      </c>
      <c r="R131" s="142">
        <f>Q131*H131</f>
        <v>0</v>
      </c>
      <c r="S131" s="142">
        <v>0</v>
      </c>
      <c r="T131" s="143">
        <f>S131*H131</f>
        <v>0</v>
      </c>
      <c r="AR131" s="144" t="s">
        <v>194</v>
      </c>
      <c r="AT131" s="144" t="s">
        <v>189</v>
      </c>
      <c r="AU131" s="144" t="s">
        <v>21</v>
      </c>
      <c r="AY131" s="18" t="s">
        <v>187</v>
      </c>
      <c r="BE131" s="145">
        <f>IF(N131="základní",J131,0)</f>
        <v>0</v>
      </c>
      <c r="BF131" s="145">
        <f>IF(N131="snížená",J131,0)</f>
        <v>0</v>
      </c>
      <c r="BG131" s="145">
        <f>IF(N131="zákl. přenesená",J131,0)</f>
        <v>0</v>
      </c>
      <c r="BH131" s="145">
        <f>IF(N131="sníž. přenesená",J131,0)</f>
        <v>0</v>
      </c>
      <c r="BI131" s="145">
        <f>IF(N131="nulová",J131,0)</f>
        <v>0</v>
      </c>
      <c r="BJ131" s="18" t="s">
        <v>21</v>
      </c>
      <c r="BK131" s="145">
        <f>ROUND(I131*H131,2)</f>
        <v>0</v>
      </c>
      <c r="BL131" s="18" t="s">
        <v>194</v>
      </c>
      <c r="BM131" s="144" t="s">
        <v>26</v>
      </c>
    </row>
    <row r="132" spans="2:65" s="1" customFormat="1" ht="16.5" customHeight="1">
      <c r="B132" s="33"/>
      <c r="C132" s="133" t="s">
        <v>223</v>
      </c>
      <c r="D132" s="133" t="s">
        <v>189</v>
      </c>
      <c r="E132" s="134" t="s">
        <v>1411</v>
      </c>
      <c r="F132" s="135" t="s">
        <v>1412</v>
      </c>
      <c r="G132" s="136" t="s">
        <v>1165</v>
      </c>
      <c r="H132" s="137">
        <v>1</v>
      </c>
      <c r="I132" s="138"/>
      <c r="J132" s="139">
        <f>ROUND(I132*H132,2)</f>
        <v>0</v>
      </c>
      <c r="K132" s="135" t="s">
        <v>1</v>
      </c>
      <c r="L132" s="33"/>
      <c r="M132" s="140" t="s">
        <v>1</v>
      </c>
      <c r="N132" s="141" t="s">
        <v>46</v>
      </c>
      <c r="P132" s="142">
        <f>O132*H132</f>
        <v>0</v>
      </c>
      <c r="Q132" s="142">
        <v>0</v>
      </c>
      <c r="R132" s="142">
        <f>Q132*H132</f>
        <v>0</v>
      </c>
      <c r="S132" s="142">
        <v>0</v>
      </c>
      <c r="T132" s="143">
        <f>S132*H132</f>
        <v>0</v>
      </c>
      <c r="AR132" s="144" t="s">
        <v>194</v>
      </c>
      <c r="AT132" s="144" t="s">
        <v>189</v>
      </c>
      <c r="AU132" s="144" t="s">
        <v>21</v>
      </c>
      <c r="AY132" s="18" t="s">
        <v>187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8" t="s">
        <v>21</v>
      </c>
      <c r="BK132" s="145">
        <f>ROUND(I132*H132,2)</f>
        <v>0</v>
      </c>
      <c r="BL132" s="18" t="s">
        <v>194</v>
      </c>
      <c r="BM132" s="144" t="s">
        <v>8</v>
      </c>
    </row>
    <row r="133" spans="2:65" s="11" customFormat="1" ht="25.95" customHeight="1">
      <c r="B133" s="121"/>
      <c r="D133" s="122" t="s">
        <v>80</v>
      </c>
      <c r="E133" s="123" t="s">
        <v>1413</v>
      </c>
      <c r="F133" s="123" t="s">
        <v>188</v>
      </c>
      <c r="I133" s="124"/>
      <c r="J133" s="125">
        <f>BK133</f>
        <v>0</v>
      </c>
      <c r="L133" s="121"/>
      <c r="M133" s="126"/>
      <c r="P133" s="127">
        <f>SUM(P134:P146)</f>
        <v>0</v>
      </c>
      <c r="R133" s="127">
        <f>SUM(R134:R146)</f>
        <v>0</v>
      </c>
      <c r="T133" s="128">
        <f>SUM(T134:T146)</f>
        <v>0</v>
      </c>
      <c r="AR133" s="122" t="s">
        <v>21</v>
      </c>
      <c r="AT133" s="129" t="s">
        <v>80</v>
      </c>
      <c r="AU133" s="129" t="s">
        <v>81</v>
      </c>
      <c r="AY133" s="122" t="s">
        <v>187</v>
      </c>
      <c r="BK133" s="130">
        <f>SUM(BK134:BK146)</f>
        <v>0</v>
      </c>
    </row>
    <row r="134" spans="2:65" s="1" customFormat="1" ht="16.5" customHeight="1">
      <c r="B134" s="33"/>
      <c r="C134" s="133" t="s">
        <v>227</v>
      </c>
      <c r="D134" s="133" t="s">
        <v>189</v>
      </c>
      <c r="E134" s="134" t="s">
        <v>1414</v>
      </c>
      <c r="F134" s="135" t="s">
        <v>1415</v>
      </c>
      <c r="G134" s="136" t="s">
        <v>1161</v>
      </c>
      <c r="H134" s="137">
        <v>4.4740000000000002</v>
      </c>
      <c r="I134" s="138"/>
      <c r="J134" s="139">
        <f>ROUND(I134*H134,2)</f>
        <v>0</v>
      </c>
      <c r="K134" s="135" t="s">
        <v>1</v>
      </c>
      <c r="L134" s="33"/>
      <c r="M134" s="140" t="s">
        <v>1</v>
      </c>
      <c r="N134" s="141" t="s">
        <v>46</v>
      </c>
      <c r="P134" s="142">
        <f>O134*H134</f>
        <v>0</v>
      </c>
      <c r="Q134" s="142">
        <v>0</v>
      </c>
      <c r="R134" s="142">
        <f>Q134*H134</f>
        <v>0</v>
      </c>
      <c r="S134" s="142">
        <v>0</v>
      </c>
      <c r="T134" s="143">
        <f>S134*H134</f>
        <v>0</v>
      </c>
      <c r="AR134" s="144" t="s">
        <v>194</v>
      </c>
      <c r="AT134" s="144" t="s">
        <v>189</v>
      </c>
      <c r="AU134" s="144" t="s">
        <v>21</v>
      </c>
      <c r="AY134" s="18" t="s">
        <v>187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8" t="s">
        <v>21</v>
      </c>
      <c r="BK134" s="145">
        <f>ROUND(I134*H134,2)</f>
        <v>0</v>
      </c>
      <c r="BL134" s="18" t="s">
        <v>194</v>
      </c>
      <c r="BM134" s="144" t="s">
        <v>267</v>
      </c>
    </row>
    <row r="135" spans="2:65" s="1" customFormat="1" ht="28.8">
      <c r="B135" s="33"/>
      <c r="D135" s="147" t="s">
        <v>219</v>
      </c>
      <c r="F135" s="167" t="s">
        <v>1575</v>
      </c>
      <c r="I135" s="168"/>
      <c r="L135" s="33"/>
      <c r="M135" s="169"/>
      <c r="T135" s="57"/>
      <c r="AT135" s="18" t="s">
        <v>219</v>
      </c>
      <c r="AU135" s="18" t="s">
        <v>21</v>
      </c>
    </row>
    <row r="136" spans="2:65" s="1" customFormat="1" ht="16.5" customHeight="1">
      <c r="B136" s="33"/>
      <c r="C136" s="133" t="s">
        <v>234</v>
      </c>
      <c r="D136" s="133" t="s">
        <v>189</v>
      </c>
      <c r="E136" s="134" t="s">
        <v>1417</v>
      </c>
      <c r="F136" s="135" t="s">
        <v>1418</v>
      </c>
      <c r="G136" s="136" t="s">
        <v>1161</v>
      </c>
      <c r="H136" s="137">
        <v>2.577</v>
      </c>
      <c r="I136" s="138"/>
      <c r="J136" s="139">
        <f>ROUND(I136*H136,2)</f>
        <v>0</v>
      </c>
      <c r="K136" s="135" t="s">
        <v>1</v>
      </c>
      <c r="L136" s="33"/>
      <c r="M136" s="140" t="s">
        <v>1</v>
      </c>
      <c r="N136" s="141" t="s">
        <v>46</v>
      </c>
      <c r="P136" s="142">
        <f>O136*H136</f>
        <v>0</v>
      </c>
      <c r="Q136" s="142">
        <v>0</v>
      </c>
      <c r="R136" s="142">
        <f>Q136*H136</f>
        <v>0</v>
      </c>
      <c r="S136" s="142">
        <v>0</v>
      </c>
      <c r="T136" s="143">
        <f>S136*H136</f>
        <v>0</v>
      </c>
      <c r="AR136" s="144" t="s">
        <v>194</v>
      </c>
      <c r="AT136" s="144" t="s">
        <v>189</v>
      </c>
      <c r="AU136" s="144" t="s">
        <v>21</v>
      </c>
      <c r="AY136" s="18" t="s">
        <v>187</v>
      </c>
      <c r="BE136" s="145">
        <f>IF(N136="základní",J136,0)</f>
        <v>0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8" t="s">
        <v>21</v>
      </c>
      <c r="BK136" s="145">
        <f>ROUND(I136*H136,2)</f>
        <v>0</v>
      </c>
      <c r="BL136" s="18" t="s">
        <v>194</v>
      </c>
      <c r="BM136" s="144" t="s">
        <v>278</v>
      </c>
    </row>
    <row r="137" spans="2:65" s="1" customFormat="1" ht="19.2">
      <c r="B137" s="33"/>
      <c r="D137" s="147" t="s">
        <v>219</v>
      </c>
      <c r="F137" s="167" t="s">
        <v>1576</v>
      </c>
      <c r="I137" s="168"/>
      <c r="L137" s="33"/>
      <c r="M137" s="169"/>
      <c r="T137" s="57"/>
      <c r="AT137" s="18" t="s">
        <v>219</v>
      </c>
      <c r="AU137" s="18" t="s">
        <v>21</v>
      </c>
    </row>
    <row r="138" spans="2:65" s="1" customFormat="1" ht="16.5" customHeight="1">
      <c r="B138" s="33"/>
      <c r="C138" s="133" t="s">
        <v>234</v>
      </c>
      <c r="D138" s="133" t="s">
        <v>189</v>
      </c>
      <c r="E138" s="134" t="s">
        <v>1420</v>
      </c>
      <c r="F138" s="135" t="s">
        <v>1478</v>
      </c>
      <c r="G138" s="136" t="s">
        <v>1161</v>
      </c>
      <c r="H138" s="137">
        <v>37.375</v>
      </c>
      <c r="I138" s="138"/>
      <c r="J138" s="139">
        <f>ROUND(I138*H138,2)</f>
        <v>0</v>
      </c>
      <c r="K138" s="135" t="s">
        <v>1</v>
      </c>
      <c r="L138" s="33"/>
      <c r="M138" s="140" t="s">
        <v>1</v>
      </c>
      <c r="N138" s="141" t="s">
        <v>46</v>
      </c>
      <c r="P138" s="142">
        <f>O138*H138</f>
        <v>0</v>
      </c>
      <c r="Q138" s="142">
        <v>0</v>
      </c>
      <c r="R138" s="142">
        <f>Q138*H138</f>
        <v>0</v>
      </c>
      <c r="S138" s="142">
        <v>0</v>
      </c>
      <c r="T138" s="143">
        <f>S138*H138</f>
        <v>0</v>
      </c>
      <c r="AR138" s="144" t="s">
        <v>194</v>
      </c>
      <c r="AT138" s="144" t="s">
        <v>189</v>
      </c>
      <c r="AU138" s="144" t="s">
        <v>21</v>
      </c>
      <c r="AY138" s="18" t="s">
        <v>187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8" t="s">
        <v>21</v>
      </c>
      <c r="BK138" s="145">
        <f>ROUND(I138*H138,2)</f>
        <v>0</v>
      </c>
      <c r="BL138" s="18" t="s">
        <v>194</v>
      </c>
      <c r="BM138" s="144" t="s">
        <v>289</v>
      </c>
    </row>
    <row r="139" spans="2:65" s="1" customFormat="1" ht="19.2">
      <c r="B139" s="33"/>
      <c r="D139" s="147" t="s">
        <v>219</v>
      </c>
      <c r="F139" s="167" t="s">
        <v>1577</v>
      </c>
      <c r="I139" s="168"/>
      <c r="L139" s="33"/>
      <c r="M139" s="169"/>
      <c r="T139" s="57"/>
      <c r="AT139" s="18" t="s">
        <v>219</v>
      </c>
      <c r="AU139" s="18" t="s">
        <v>21</v>
      </c>
    </row>
    <row r="140" spans="2:65" s="1" customFormat="1" ht="16.5" customHeight="1">
      <c r="B140" s="33"/>
      <c r="C140" s="133" t="s">
        <v>81</v>
      </c>
      <c r="D140" s="133" t="s">
        <v>189</v>
      </c>
      <c r="E140" s="134" t="s">
        <v>1480</v>
      </c>
      <c r="F140" s="135" t="s">
        <v>1481</v>
      </c>
      <c r="G140" s="136" t="s">
        <v>1161</v>
      </c>
      <c r="H140" s="137">
        <v>12.3</v>
      </c>
      <c r="I140" s="138"/>
      <c r="J140" s="139">
        <f>ROUND(I140*H140,2)</f>
        <v>0</v>
      </c>
      <c r="K140" s="135" t="s">
        <v>1</v>
      </c>
      <c r="L140" s="33"/>
      <c r="M140" s="140" t="s">
        <v>1</v>
      </c>
      <c r="N140" s="141" t="s">
        <v>46</v>
      </c>
      <c r="P140" s="142">
        <f>O140*H140</f>
        <v>0</v>
      </c>
      <c r="Q140" s="142">
        <v>0</v>
      </c>
      <c r="R140" s="142">
        <f>Q140*H140</f>
        <v>0</v>
      </c>
      <c r="S140" s="142">
        <v>0</v>
      </c>
      <c r="T140" s="143">
        <f>S140*H140</f>
        <v>0</v>
      </c>
      <c r="AR140" s="144" t="s">
        <v>194</v>
      </c>
      <c r="AT140" s="144" t="s">
        <v>189</v>
      </c>
      <c r="AU140" s="144" t="s">
        <v>21</v>
      </c>
      <c r="AY140" s="18" t="s">
        <v>187</v>
      </c>
      <c r="BE140" s="145">
        <f>IF(N140="základní",J140,0)</f>
        <v>0</v>
      </c>
      <c r="BF140" s="145">
        <f>IF(N140="snížená",J140,0)</f>
        <v>0</v>
      </c>
      <c r="BG140" s="145">
        <f>IF(N140="zákl. přenesená",J140,0)</f>
        <v>0</v>
      </c>
      <c r="BH140" s="145">
        <f>IF(N140="sníž. přenesená",J140,0)</f>
        <v>0</v>
      </c>
      <c r="BI140" s="145">
        <f>IF(N140="nulová",J140,0)</f>
        <v>0</v>
      </c>
      <c r="BJ140" s="18" t="s">
        <v>21</v>
      </c>
      <c r="BK140" s="145">
        <f>ROUND(I140*H140,2)</f>
        <v>0</v>
      </c>
      <c r="BL140" s="18" t="s">
        <v>194</v>
      </c>
      <c r="BM140" s="144" t="s">
        <v>299</v>
      </c>
    </row>
    <row r="141" spans="2:65" s="1" customFormat="1" ht="19.2">
      <c r="B141" s="33"/>
      <c r="D141" s="147" t="s">
        <v>219</v>
      </c>
      <c r="F141" s="167" t="s">
        <v>1578</v>
      </c>
      <c r="I141" s="168"/>
      <c r="L141" s="33"/>
      <c r="M141" s="169"/>
      <c r="T141" s="57"/>
      <c r="AT141" s="18" t="s">
        <v>219</v>
      </c>
      <c r="AU141" s="18" t="s">
        <v>21</v>
      </c>
    </row>
    <row r="142" spans="2:65" s="1" customFormat="1" ht="21.75" customHeight="1">
      <c r="B142" s="33"/>
      <c r="C142" s="133" t="s">
        <v>239</v>
      </c>
      <c r="D142" s="133" t="s">
        <v>189</v>
      </c>
      <c r="E142" s="134" t="s">
        <v>1423</v>
      </c>
      <c r="F142" s="135" t="s">
        <v>1483</v>
      </c>
      <c r="G142" s="136" t="s">
        <v>1161</v>
      </c>
      <c r="H142" s="137">
        <v>12.54</v>
      </c>
      <c r="I142" s="138"/>
      <c r="J142" s="139">
        <f>ROUND(I142*H142,2)</f>
        <v>0</v>
      </c>
      <c r="K142" s="135" t="s">
        <v>1</v>
      </c>
      <c r="L142" s="33"/>
      <c r="M142" s="140" t="s">
        <v>1</v>
      </c>
      <c r="N142" s="141" t="s">
        <v>46</v>
      </c>
      <c r="P142" s="142">
        <f>O142*H142</f>
        <v>0</v>
      </c>
      <c r="Q142" s="142">
        <v>0</v>
      </c>
      <c r="R142" s="142">
        <f>Q142*H142</f>
        <v>0</v>
      </c>
      <c r="S142" s="142">
        <v>0</v>
      </c>
      <c r="T142" s="143">
        <f>S142*H142</f>
        <v>0</v>
      </c>
      <c r="AR142" s="144" t="s">
        <v>194</v>
      </c>
      <c r="AT142" s="144" t="s">
        <v>189</v>
      </c>
      <c r="AU142" s="144" t="s">
        <v>21</v>
      </c>
      <c r="AY142" s="18" t="s">
        <v>187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8" t="s">
        <v>21</v>
      </c>
      <c r="BK142" s="145">
        <f>ROUND(I142*H142,2)</f>
        <v>0</v>
      </c>
      <c r="BL142" s="18" t="s">
        <v>194</v>
      </c>
      <c r="BM142" s="144" t="s">
        <v>308</v>
      </c>
    </row>
    <row r="143" spans="2:65" s="1" customFormat="1" ht="19.2">
      <c r="B143" s="33"/>
      <c r="D143" s="147" t="s">
        <v>219</v>
      </c>
      <c r="F143" s="167" t="s">
        <v>1579</v>
      </c>
      <c r="I143" s="168"/>
      <c r="L143" s="33"/>
      <c r="M143" s="169"/>
      <c r="T143" s="57"/>
      <c r="AT143" s="18" t="s">
        <v>219</v>
      </c>
      <c r="AU143" s="18" t="s">
        <v>21</v>
      </c>
    </row>
    <row r="144" spans="2:65" s="1" customFormat="1" ht="21.75" customHeight="1">
      <c r="B144" s="33"/>
      <c r="C144" s="133" t="s">
        <v>81</v>
      </c>
      <c r="D144" s="133" t="s">
        <v>189</v>
      </c>
      <c r="E144" s="134" t="s">
        <v>1485</v>
      </c>
      <c r="F144" s="135" t="s">
        <v>1486</v>
      </c>
      <c r="G144" s="136" t="s">
        <v>1161</v>
      </c>
      <c r="H144" s="137">
        <v>4.0999999999999996</v>
      </c>
      <c r="I144" s="138"/>
      <c r="J144" s="139">
        <f>ROUND(I144*H144,2)</f>
        <v>0</v>
      </c>
      <c r="K144" s="135" t="s">
        <v>1</v>
      </c>
      <c r="L144" s="33"/>
      <c r="M144" s="140" t="s">
        <v>1</v>
      </c>
      <c r="N144" s="141" t="s">
        <v>46</v>
      </c>
      <c r="P144" s="142">
        <f>O144*H144</f>
        <v>0</v>
      </c>
      <c r="Q144" s="142">
        <v>0</v>
      </c>
      <c r="R144" s="142">
        <f>Q144*H144</f>
        <v>0</v>
      </c>
      <c r="S144" s="142">
        <v>0</v>
      </c>
      <c r="T144" s="143">
        <f>S144*H144</f>
        <v>0</v>
      </c>
      <c r="AR144" s="144" t="s">
        <v>194</v>
      </c>
      <c r="AT144" s="144" t="s">
        <v>189</v>
      </c>
      <c r="AU144" s="144" t="s">
        <v>21</v>
      </c>
      <c r="AY144" s="18" t="s">
        <v>187</v>
      </c>
      <c r="BE144" s="145">
        <f>IF(N144="základní",J144,0)</f>
        <v>0</v>
      </c>
      <c r="BF144" s="145">
        <f>IF(N144="snížená",J144,0)</f>
        <v>0</v>
      </c>
      <c r="BG144" s="145">
        <f>IF(N144="zákl. přenesená",J144,0)</f>
        <v>0</v>
      </c>
      <c r="BH144" s="145">
        <f>IF(N144="sníž. přenesená",J144,0)</f>
        <v>0</v>
      </c>
      <c r="BI144" s="145">
        <f>IF(N144="nulová",J144,0)</f>
        <v>0</v>
      </c>
      <c r="BJ144" s="18" t="s">
        <v>21</v>
      </c>
      <c r="BK144" s="145">
        <f>ROUND(I144*H144,2)</f>
        <v>0</v>
      </c>
      <c r="BL144" s="18" t="s">
        <v>194</v>
      </c>
      <c r="BM144" s="144" t="s">
        <v>323</v>
      </c>
    </row>
    <row r="145" spans="2:65" s="1" customFormat="1" ht="19.2">
      <c r="B145" s="33"/>
      <c r="D145" s="147" t="s">
        <v>219</v>
      </c>
      <c r="F145" s="167" t="s">
        <v>1580</v>
      </c>
      <c r="I145" s="168"/>
      <c r="L145" s="33"/>
      <c r="M145" s="169"/>
      <c r="T145" s="57"/>
      <c r="AT145" s="18" t="s">
        <v>219</v>
      </c>
      <c r="AU145" s="18" t="s">
        <v>21</v>
      </c>
    </row>
    <row r="146" spans="2:65" s="1" customFormat="1" ht="16.5" customHeight="1">
      <c r="B146" s="33"/>
      <c r="C146" s="133" t="s">
        <v>250</v>
      </c>
      <c r="D146" s="133" t="s">
        <v>189</v>
      </c>
      <c r="E146" s="134" t="s">
        <v>1426</v>
      </c>
      <c r="F146" s="135" t="s">
        <v>1427</v>
      </c>
      <c r="G146" s="136" t="s">
        <v>1161</v>
      </c>
      <c r="H146" s="137">
        <v>54.149000000000001</v>
      </c>
      <c r="I146" s="138"/>
      <c r="J146" s="139">
        <f>ROUND(I146*H146,2)</f>
        <v>0</v>
      </c>
      <c r="K146" s="135" t="s">
        <v>1</v>
      </c>
      <c r="L146" s="33"/>
      <c r="M146" s="140" t="s">
        <v>1</v>
      </c>
      <c r="N146" s="141" t="s">
        <v>46</v>
      </c>
      <c r="P146" s="142">
        <f>O146*H146</f>
        <v>0</v>
      </c>
      <c r="Q146" s="142">
        <v>0</v>
      </c>
      <c r="R146" s="142">
        <f>Q146*H146</f>
        <v>0</v>
      </c>
      <c r="S146" s="142">
        <v>0</v>
      </c>
      <c r="T146" s="143">
        <f>S146*H146</f>
        <v>0</v>
      </c>
      <c r="AR146" s="144" t="s">
        <v>194</v>
      </c>
      <c r="AT146" s="144" t="s">
        <v>189</v>
      </c>
      <c r="AU146" s="144" t="s">
        <v>21</v>
      </c>
      <c r="AY146" s="18" t="s">
        <v>187</v>
      </c>
      <c r="BE146" s="145">
        <f>IF(N146="základní",J146,0)</f>
        <v>0</v>
      </c>
      <c r="BF146" s="145">
        <f>IF(N146="snížená",J146,0)</f>
        <v>0</v>
      </c>
      <c r="BG146" s="145">
        <f>IF(N146="zákl. přenesená",J146,0)</f>
        <v>0</v>
      </c>
      <c r="BH146" s="145">
        <f>IF(N146="sníž. přenesená",J146,0)</f>
        <v>0</v>
      </c>
      <c r="BI146" s="145">
        <f>IF(N146="nulová",J146,0)</f>
        <v>0</v>
      </c>
      <c r="BJ146" s="18" t="s">
        <v>21</v>
      </c>
      <c r="BK146" s="145">
        <f>ROUND(I146*H146,2)</f>
        <v>0</v>
      </c>
      <c r="BL146" s="18" t="s">
        <v>194</v>
      </c>
      <c r="BM146" s="144" t="s">
        <v>336</v>
      </c>
    </row>
    <row r="147" spans="2:65" s="11" customFormat="1" ht="25.95" customHeight="1">
      <c r="B147" s="121"/>
      <c r="D147" s="122" t="s">
        <v>80</v>
      </c>
      <c r="E147" s="123" t="s">
        <v>1428</v>
      </c>
      <c r="F147" s="123" t="s">
        <v>1182</v>
      </c>
      <c r="I147" s="124"/>
      <c r="J147" s="125">
        <f>BK147</f>
        <v>0</v>
      </c>
      <c r="L147" s="121"/>
      <c r="M147" s="126"/>
      <c r="P147" s="127">
        <f>SUM(P148:P151)</f>
        <v>0</v>
      </c>
      <c r="R147" s="127">
        <f>SUM(R148:R151)</f>
        <v>0</v>
      </c>
      <c r="T147" s="128">
        <f>SUM(T148:T151)</f>
        <v>0</v>
      </c>
      <c r="AR147" s="122" t="s">
        <v>21</v>
      </c>
      <c r="AT147" s="129" t="s">
        <v>80</v>
      </c>
      <c r="AU147" s="129" t="s">
        <v>81</v>
      </c>
      <c r="AY147" s="122" t="s">
        <v>187</v>
      </c>
      <c r="BK147" s="130">
        <f>SUM(BK148:BK151)</f>
        <v>0</v>
      </c>
    </row>
    <row r="148" spans="2:65" s="1" customFormat="1" ht="16.5" customHeight="1">
      <c r="B148" s="33"/>
      <c r="C148" s="133" t="s">
        <v>8</v>
      </c>
      <c r="D148" s="133" t="s">
        <v>189</v>
      </c>
      <c r="E148" s="134" t="s">
        <v>1429</v>
      </c>
      <c r="F148" s="135" t="s">
        <v>1488</v>
      </c>
      <c r="G148" s="136" t="s">
        <v>1161</v>
      </c>
      <c r="H148" s="137">
        <v>2.4620000000000002</v>
      </c>
      <c r="I148" s="138"/>
      <c r="J148" s="139">
        <f>ROUND(I148*H148,2)</f>
        <v>0</v>
      </c>
      <c r="K148" s="135" t="s">
        <v>1</v>
      </c>
      <c r="L148" s="33"/>
      <c r="M148" s="140" t="s">
        <v>1</v>
      </c>
      <c r="N148" s="141" t="s">
        <v>46</v>
      </c>
      <c r="P148" s="142">
        <f>O148*H148</f>
        <v>0</v>
      </c>
      <c r="Q148" s="142">
        <v>0</v>
      </c>
      <c r="R148" s="142">
        <f>Q148*H148</f>
        <v>0</v>
      </c>
      <c r="S148" s="142">
        <v>0</v>
      </c>
      <c r="T148" s="143">
        <f>S148*H148</f>
        <v>0</v>
      </c>
      <c r="AR148" s="144" t="s">
        <v>194</v>
      </c>
      <c r="AT148" s="144" t="s">
        <v>189</v>
      </c>
      <c r="AU148" s="144" t="s">
        <v>21</v>
      </c>
      <c r="AY148" s="18" t="s">
        <v>187</v>
      </c>
      <c r="BE148" s="145">
        <f>IF(N148="základní",J148,0)</f>
        <v>0</v>
      </c>
      <c r="BF148" s="145">
        <f>IF(N148="snížená",J148,0)</f>
        <v>0</v>
      </c>
      <c r="BG148" s="145">
        <f>IF(N148="zákl. přenesená",J148,0)</f>
        <v>0</v>
      </c>
      <c r="BH148" s="145">
        <f>IF(N148="sníž. přenesená",J148,0)</f>
        <v>0</v>
      </c>
      <c r="BI148" s="145">
        <f>IF(N148="nulová",J148,0)</f>
        <v>0</v>
      </c>
      <c r="BJ148" s="18" t="s">
        <v>21</v>
      </c>
      <c r="BK148" s="145">
        <f>ROUND(I148*H148,2)</f>
        <v>0</v>
      </c>
      <c r="BL148" s="18" t="s">
        <v>194</v>
      </c>
      <c r="BM148" s="144" t="s">
        <v>348</v>
      </c>
    </row>
    <row r="149" spans="2:65" s="1" customFormat="1" ht="28.8">
      <c r="B149" s="33"/>
      <c r="D149" s="147" t="s">
        <v>219</v>
      </c>
      <c r="F149" s="167" t="s">
        <v>1581</v>
      </c>
      <c r="I149" s="168"/>
      <c r="L149" s="33"/>
      <c r="M149" s="169"/>
      <c r="T149" s="57"/>
      <c r="AT149" s="18" t="s">
        <v>219</v>
      </c>
      <c r="AU149" s="18" t="s">
        <v>21</v>
      </c>
    </row>
    <row r="150" spans="2:65" s="1" customFormat="1" ht="16.5" customHeight="1">
      <c r="B150" s="33"/>
      <c r="C150" s="133" t="s">
        <v>261</v>
      </c>
      <c r="D150" s="133" t="s">
        <v>189</v>
      </c>
      <c r="E150" s="134" t="s">
        <v>1523</v>
      </c>
      <c r="F150" s="135" t="s">
        <v>1524</v>
      </c>
      <c r="G150" s="136" t="s">
        <v>1161</v>
      </c>
      <c r="H150" s="137">
        <v>0.11600000000000001</v>
      </c>
      <c r="I150" s="138"/>
      <c r="J150" s="139">
        <f>ROUND(I150*H150,2)</f>
        <v>0</v>
      </c>
      <c r="K150" s="135" t="s">
        <v>1</v>
      </c>
      <c r="L150" s="33"/>
      <c r="M150" s="140" t="s">
        <v>1</v>
      </c>
      <c r="N150" s="141" t="s">
        <v>46</v>
      </c>
      <c r="P150" s="142">
        <f>O150*H150</f>
        <v>0</v>
      </c>
      <c r="Q150" s="142">
        <v>0</v>
      </c>
      <c r="R150" s="142">
        <f>Q150*H150</f>
        <v>0</v>
      </c>
      <c r="S150" s="142">
        <v>0</v>
      </c>
      <c r="T150" s="143">
        <f>S150*H150</f>
        <v>0</v>
      </c>
      <c r="AR150" s="144" t="s">
        <v>194</v>
      </c>
      <c r="AT150" s="144" t="s">
        <v>189</v>
      </c>
      <c r="AU150" s="144" t="s">
        <v>21</v>
      </c>
      <c r="AY150" s="18" t="s">
        <v>187</v>
      </c>
      <c r="BE150" s="145">
        <f>IF(N150="základní",J150,0)</f>
        <v>0</v>
      </c>
      <c r="BF150" s="145">
        <f>IF(N150="snížená",J150,0)</f>
        <v>0</v>
      </c>
      <c r="BG150" s="145">
        <f>IF(N150="zákl. přenesená",J150,0)</f>
        <v>0</v>
      </c>
      <c r="BH150" s="145">
        <f>IF(N150="sníž. přenesená",J150,0)</f>
        <v>0</v>
      </c>
      <c r="BI150" s="145">
        <f>IF(N150="nulová",J150,0)</f>
        <v>0</v>
      </c>
      <c r="BJ150" s="18" t="s">
        <v>21</v>
      </c>
      <c r="BK150" s="145">
        <f>ROUND(I150*H150,2)</f>
        <v>0</v>
      </c>
      <c r="BL150" s="18" t="s">
        <v>194</v>
      </c>
      <c r="BM150" s="144" t="s">
        <v>340</v>
      </c>
    </row>
    <row r="151" spans="2:65" s="1" customFormat="1" ht="28.8">
      <c r="B151" s="33"/>
      <c r="D151" s="147" t="s">
        <v>219</v>
      </c>
      <c r="F151" s="167" t="s">
        <v>1582</v>
      </c>
      <c r="I151" s="168"/>
      <c r="L151" s="33"/>
      <c r="M151" s="169"/>
      <c r="T151" s="57"/>
      <c r="AT151" s="18" t="s">
        <v>219</v>
      </c>
      <c r="AU151" s="18" t="s">
        <v>21</v>
      </c>
    </row>
    <row r="152" spans="2:65" s="11" customFormat="1" ht="25.95" customHeight="1">
      <c r="B152" s="121"/>
      <c r="D152" s="122" t="s">
        <v>80</v>
      </c>
      <c r="E152" s="123" t="s">
        <v>1432</v>
      </c>
      <c r="F152" s="123" t="s">
        <v>271</v>
      </c>
      <c r="I152" s="124"/>
      <c r="J152" s="125">
        <f>BK152</f>
        <v>0</v>
      </c>
      <c r="L152" s="121"/>
      <c r="M152" s="126"/>
      <c r="P152" s="127">
        <f>SUM(P153:P154)</f>
        <v>0</v>
      </c>
      <c r="R152" s="127">
        <f>SUM(R153:R154)</f>
        <v>0</v>
      </c>
      <c r="T152" s="128">
        <f>SUM(T153:T154)</f>
        <v>0</v>
      </c>
      <c r="AR152" s="122" t="s">
        <v>21</v>
      </c>
      <c r="AT152" s="129" t="s">
        <v>80</v>
      </c>
      <c r="AU152" s="129" t="s">
        <v>81</v>
      </c>
      <c r="AY152" s="122" t="s">
        <v>187</v>
      </c>
      <c r="BK152" s="130">
        <f>SUM(BK153:BK154)</f>
        <v>0</v>
      </c>
    </row>
    <row r="153" spans="2:65" s="1" customFormat="1" ht="16.5" customHeight="1">
      <c r="B153" s="33"/>
      <c r="C153" s="133" t="s">
        <v>261</v>
      </c>
      <c r="D153" s="133" t="s">
        <v>189</v>
      </c>
      <c r="E153" s="134" t="s">
        <v>1433</v>
      </c>
      <c r="F153" s="135" t="s">
        <v>1434</v>
      </c>
      <c r="G153" s="136" t="s">
        <v>1161</v>
      </c>
      <c r="H153" s="137">
        <v>12.14</v>
      </c>
      <c r="I153" s="138"/>
      <c r="J153" s="139">
        <f>ROUND(I153*H153,2)</f>
        <v>0</v>
      </c>
      <c r="K153" s="135" t="s">
        <v>1</v>
      </c>
      <c r="L153" s="33"/>
      <c r="M153" s="140" t="s">
        <v>1</v>
      </c>
      <c r="N153" s="141" t="s">
        <v>46</v>
      </c>
      <c r="P153" s="142">
        <f>O153*H153</f>
        <v>0</v>
      </c>
      <c r="Q153" s="142">
        <v>0</v>
      </c>
      <c r="R153" s="142">
        <f>Q153*H153</f>
        <v>0</v>
      </c>
      <c r="S153" s="142">
        <v>0</v>
      </c>
      <c r="T153" s="143">
        <f>S153*H153</f>
        <v>0</v>
      </c>
      <c r="AR153" s="144" t="s">
        <v>194</v>
      </c>
      <c r="AT153" s="144" t="s">
        <v>189</v>
      </c>
      <c r="AU153" s="144" t="s">
        <v>21</v>
      </c>
      <c r="AY153" s="18" t="s">
        <v>187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8" t="s">
        <v>21</v>
      </c>
      <c r="BK153" s="145">
        <f>ROUND(I153*H153,2)</f>
        <v>0</v>
      </c>
      <c r="BL153" s="18" t="s">
        <v>194</v>
      </c>
      <c r="BM153" s="144" t="s">
        <v>369</v>
      </c>
    </row>
    <row r="154" spans="2:65" s="1" customFormat="1" ht="19.2">
      <c r="B154" s="33"/>
      <c r="D154" s="147" t="s">
        <v>219</v>
      </c>
      <c r="F154" s="167" t="s">
        <v>1583</v>
      </c>
      <c r="I154" s="168"/>
      <c r="L154" s="33"/>
      <c r="M154" s="169"/>
      <c r="T154" s="57"/>
      <c r="AT154" s="18" t="s">
        <v>219</v>
      </c>
      <c r="AU154" s="18" t="s">
        <v>21</v>
      </c>
    </row>
    <row r="155" spans="2:65" s="11" customFormat="1" ht="25.95" customHeight="1">
      <c r="B155" s="121"/>
      <c r="D155" s="122" t="s">
        <v>80</v>
      </c>
      <c r="E155" s="123" t="s">
        <v>1436</v>
      </c>
      <c r="F155" s="123" t="s">
        <v>1249</v>
      </c>
      <c r="I155" s="124"/>
      <c r="J155" s="125">
        <f>BK155</f>
        <v>0</v>
      </c>
      <c r="L155" s="121"/>
      <c r="M155" s="126"/>
      <c r="P155" s="127">
        <f>SUM(P156:P196)</f>
        <v>0</v>
      </c>
      <c r="R155" s="127">
        <f>SUM(R156:R196)</f>
        <v>0</v>
      </c>
      <c r="T155" s="128">
        <f>SUM(T156:T196)</f>
        <v>0</v>
      </c>
      <c r="AR155" s="122" t="s">
        <v>21</v>
      </c>
      <c r="AT155" s="129" t="s">
        <v>80</v>
      </c>
      <c r="AU155" s="129" t="s">
        <v>81</v>
      </c>
      <c r="AY155" s="122" t="s">
        <v>187</v>
      </c>
      <c r="BK155" s="130">
        <f>SUM(BK156:BK196)</f>
        <v>0</v>
      </c>
    </row>
    <row r="156" spans="2:65" s="1" customFormat="1" ht="16.5" customHeight="1">
      <c r="B156" s="33"/>
      <c r="C156" s="133" t="s">
        <v>267</v>
      </c>
      <c r="D156" s="133" t="s">
        <v>189</v>
      </c>
      <c r="E156" s="134" t="s">
        <v>1437</v>
      </c>
      <c r="F156" s="135" t="s">
        <v>1438</v>
      </c>
      <c r="G156" s="136" t="s">
        <v>1165</v>
      </c>
      <c r="H156" s="137">
        <v>4</v>
      </c>
      <c r="I156" s="138"/>
      <c r="J156" s="139">
        <f>ROUND(I156*H156,2)</f>
        <v>0</v>
      </c>
      <c r="K156" s="135" t="s">
        <v>1</v>
      </c>
      <c r="L156" s="33"/>
      <c r="M156" s="140" t="s">
        <v>1</v>
      </c>
      <c r="N156" s="141" t="s">
        <v>46</v>
      </c>
      <c r="P156" s="142">
        <f>O156*H156</f>
        <v>0</v>
      </c>
      <c r="Q156" s="142">
        <v>0</v>
      </c>
      <c r="R156" s="142">
        <f>Q156*H156</f>
        <v>0</v>
      </c>
      <c r="S156" s="142">
        <v>0</v>
      </c>
      <c r="T156" s="143">
        <f>S156*H156</f>
        <v>0</v>
      </c>
      <c r="AR156" s="144" t="s">
        <v>194</v>
      </c>
      <c r="AT156" s="144" t="s">
        <v>189</v>
      </c>
      <c r="AU156" s="144" t="s">
        <v>21</v>
      </c>
      <c r="AY156" s="18" t="s">
        <v>187</v>
      </c>
      <c r="BE156" s="145">
        <f>IF(N156="základní",J156,0)</f>
        <v>0</v>
      </c>
      <c r="BF156" s="145">
        <f>IF(N156="snížená",J156,0)</f>
        <v>0</v>
      </c>
      <c r="BG156" s="145">
        <f>IF(N156="zákl. přenesená",J156,0)</f>
        <v>0</v>
      </c>
      <c r="BH156" s="145">
        <f>IF(N156="sníž. přenesená",J156,0)</f>
        <v>0</v>
      </c>
      <c r="BI156" s="145">
        <f>IF(N156="nulová",J156,0)</f>
        <v>0</v>
      </c>
      <c r="BJ156" s="18" t="s">
        <v>21</v>
      </c>
      <c r="BK156" s="145">
        <f>ROUND(I156*H156,2)</f>
        <v>0</v>
      </c>
      <c r="BL156" s="18" t="s">
        <v>194</v>
      </c>
      <c r="BM156" s="144" t="s">
        <v>380</v>
      </c>
    </row>
    <row r="157" spans="2:65" s="1" customFormat="1" ht="19.2">
      <c r="B157" s="33"/>
      <c r="D157" s="147" t="s">
        <v>219</v>
      </c>
      <c r="F157" s="167" t="s">
        <v>1584</v>
      </c>
      <c r="I157" s="168"/>
      <c r="L157" s="33"/>
      <c r="M157" s="169"/>
      <c r="T157" s="57"/>
      <c r="AT157" s="18" t="s">
        <v>219</v>
      </c>
      <c r="AU157" s="18" t="s">
        <v>21</v>
      </c>
    </row>
    <row r="158" spans="2:65" s="1" customFormat="1" ht="16.5" customHeight="1">
      <c r="B158" s="33"/>
      <c r="C158" s="133" t="s">
        <v>272</v>
      </c>
      <c r="D158" s="133" t="s">
        <v>189</v>
      </c>
      <c r="E158" s="134" t="s">
        <v>1440</v>
      </c>
      <c r="F158" s="135" t="s">
        <v>1441</v>
      </c>
      <c r="G158" s="136" t="s">
        <v>244</v>
      </c>
      <c r="H158" s="137">
        <v>180</v>
      </c>
      <c r="I158" s="138"/>
      <c r="J158" s="139">
        <f>ROUND(I158*H158,2)</f>
        <v>0</v>
      </c>
      <c r="K158" s="135" t="s">
        <v>1</v>
      </c>
      <c r="L158" s="33"/>
      <c r="M158" s="140" t="s">
        <v>1</v>
      </c>
      <c r="N158" s="141" t="s">
        <v>46</v>
      </c>
      <c r="P158" s="142">
        <f>O158*H158</f>
        <v>0</v>
      </c>
      <c r="Q158" s="142">
        <v>0</v>
      </c>
      <c r="R158" s="142">
        <f>Q158*H158</f>
        <v>0</v>
      </c>
      <c r="S158" s="142">
        <v>0</v>
      </c>
      <c r="T158" s="143">
        <f>S158*H158</f>
        <v>0</v>
      </c>
      <c r="AR158" s="144" t="s">
        <v>194</v>
      </c>
      <c r="AT158" s="144" t="s">
        <v>189</v>
      </c>
      <c r="AU158" s="144" t="s">
        <v>21</v>
      </c>
      <c r="AY158" s="18" t="s">
        <v>187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8" t="s">
        <v>21</v>
      </c>
      <c r="BK158" s="145">
        <f>ROUND(I158*H158,2)</f>
        <v>0</v>
      </c>
      <c r="BL158" s="18" t="s">
        <v>194</v>
      </c>
      <c r="BM158" s="144" t="s">
        <v>395</v>
      </c>
    </row>
    <row r="159" spans="2:65" s="1" customFormat="1" ht="19.2">
      <c r="B159" s="33"/>
      <c r="D159" s="147" t="s">
        <v>219</v>
      </c>
      <c r="F159" s="167" t="s">
        <v>1442</v>
      </c>
      <c r="I159" s="168"/>
      <c r="L159" s="33"/>
      <c r="M159" s="169"/>
      <c r="T159" s="57"/>
      <c r="AT159" s="18" t="s">
        <v>219</v>
      </c>
      <c r="AU159" s="18" t="s">
        <v>21</v>
      </c>
    </row>
    <row r="160" spans="2:65" s="1" customFormat="1" ht="16.5" customHeight="1">
      <c r="B160" s="33"/>
      <c r="C160" s="133" t="s">
        <v>278</v>
      </c>
      <c r="D160" s="133" t="s">
        <v>189</v>
      </c>
      <c r="E160" s="134" t="s">
        <v>1443</v>
      </c>
      <c r="F160" s="135" t="s">
        <v>1444</v>
      </c>
      <c r="G160" s="136" t="s">
        <v>244</v>
      </c>
      <c r="H160" s="137">
        <v>55</v>
      </c>
      <c r="I160" s="138"/>
      <c r="J160" s="139">
        <f>ROUND(I160*H160,2)</f>
        <v>0</v>
      </c>
      <c r="K160" s="135" t="s">
        <v>1</v>
      </c>
      <c r="L160" s="33"/>
      <c r="M160" s="140" t="s">
        <v>1</v>
      </c>
      <c r="N160" s="141" t="s">
        <v>46</v>
      </c>
      <c r="P160" s="142">
        <f>O160*H160</f>
        <v>0</v>
      </c>
      <c r="Q160" s="142">
        <v>0</v>
      </c>
      <c r="R160" s="142">
        <f>Q160*H160</f>
        <v>0</v>
      </c>
      <c r="S160" s="142">
        <v>0</v>
      </c>
      <c r="T160" s="143">
        <f>S160*H160</f>
        <v>0</v>
      </c>
      <c r="AR160" s="144" t="s">
        <v>194</v>
      </c>
      <c r="AT160" s="144" t="s">
        <v>189</v>
      </c>
      <c r="AU160" s="144" t="s">
        <v>21</v>
      </c>
      <c r="AY160" s="18" t="s">
        <v>187</v>
      </c>
      <c r="BE160" s="145">
        <f>IF(N160="základní",J160,0)</f>
        <v>0</v>
      </c>
      <c r="BF160" s="145">
        <f>IF(N160="snížená",J160,0)</f>
        <v>0</v>
      </c>
      <c r="BG160" s="145">
        <f>IF(N160="zákl. přenesená",J160,0)</f>
        <v>0</v>
      </c>
      <c r="BH160" s="145">
        <f>IF(N160="sníž. přenesená",J160,0)</f>
        <v>0</v>
      </c>
      <c r="BI160" s="145">
        <f>IF(N160="nulová",J160,0)</f>
        <v>0</v>
      </c>
      <c r="BJ160" s="18" t="s">
        <v>21</v>
      </c>
      <c r="BK160" s="145">
        <f>ROUND(I160*H160,2)</f>
        <v>0</v>
      </c>
      <c r="BL160" s="18" t="s">
        <v>194</v>
      </c>
      <c r="BM160" s="144" t="s">
        <v>407</v>
      </c>
    </row>
    <row r="161" spans="2:65" s="1" customFormat="1" ht="19.2">
      <c r="B161" s="33"/>
      <c r="D161" s="147" t="s">
        <v>219</v>
      </c>
      <c r="F161" s="167" t="s">
        <v>1585</v>
      </c>
      <c r="I161" s="168"/>
      <c r="L161" s="33"/>
      <c r="M161" s="169"/>
      <c r="T161" s="57"/>
      <c r="AT161" s="18" t="s">
        <v>219</v>
      </c>
      <c r="AU161" s="18" t="s">
        <v>21</v>
      </c>
    </row>
    <row r="162" spans="2:65" s="1" customFormat="1" ht="16.5" customHeight="1">
      <c r="B162" s="33"/>
      <c r="C162" s="133" t="s">
        <v>284</v>
      </c>
      <c r="D162" s="133" t="s">
        <v>189</v>
      </c>
      <c r="E162" s="134" t="s">
        <v>1446</v>
      </c>
      <c r="F162" s="135" t="s">
        <v>1447</v>
      </c>
      <c r="G162" s="136" t="s">
        <v>244</v>
      </c>
      <c r="H162" s="137">
        <v>165</v>
      </c>
      <c r="I162" s="138"/>
      <c r="J162" s="139">
        <f>ROUND(I162*H162,2)</f>
        <v>0</v>
      </c>
      <c r="K162" s="135" t="s">
        <v>1</v>
      </c>
      <c r="L162" s="33"/>
      <c r="M162" s="140" t="s">
        <v>1</v>
      </c>
      <c r="N162" s="141" t="s">
        <v>46</v>
      </c>
      <c r="P162" s="142">
        <f>O162*H162</f>
        <v>0</v>
      </c>
      <c r="Q162" s="142">
        <v>0</v>
      </c>
      <c r="R162" s="142">
        <f>Q162*H162</f>
        <v>0</v>
      </c>
      <c r="S162" s="142">
        <v>0</v>
      </c>
      <c r="T162" s="143">
        <f>S162*H162</f>
        <v>0</v>
      </c>
      <c r="AR162" s="144" t="s">
        <v>194</v>
      </c>
      <c r="AT162" s="144" t="s">
        <v>189</v>
      </c>
      <c r="AU162" s="144" t="s">
        <v>21</v>
      </c>
      <c r="AY162" s="18" t="s">
        <v>187</v>
      </c>
      <c r="BE162" s="145">
        <f>IF(N162="základní",J162,0)</f>
        <v>0</v>
      </c>
      <c r="BF162" s="145">
        <f>IF(N162="snížená",J162,0)</f>
        <v>0</v>
      </c>
      <c r="BG162" s="145">
        <f>IF(N162="zákl. přenesená",J162,0)</f>
        <v>0</v>
      </c>
      <c r="BH162" s="145">
        <f>IF(N162="sníž. přenesená",J162,0)</f>
        <v>0</v>
      </c>
      <c r="BI162" s="145">
        <f>IF(N162="nulová",J162,0)</f>
        <v>0</v>
      </c>
      <c r="BJ162" s="18" t="s">
        <v>21</v>
      </c>
      <c r="BK162" s="145">
        <f>ROUND(I162*H162,2)</f>
        <v>0</v>
      </c>
      <c r="BL162" s="18" t="s">
        <v>194</v>
      </c>
      <c r="BM162" s="144" t="s">
        <v>419</v>
      </c>
    </row>
    <row r="163" spans="2:65" s="1" customFormat="1" ht="16.5" customHeight="1">
      <c r="B163" s="33"/>
      <c r="C163" s="133" t="s">
        <v>289</v>
      </c>
      <c r="D163" s="133" t="s">
        <v>189</v>
      </c>
      <c r="E163" s="134" t="s">
        <v>1448</v>
      </c>
      <c r="F163" s="135" t="s">
        <v>1449</v>
      </c>
      <c r="G163" s="136" t="s">
        <v>244</v>
      </c>
      <c r="H163" s="137">
        <v>2</v>
      </c>
      <c r="I163" s="138"/>
      <c r="J163" s="139">
        <f>ROUND(I163*H163,2)</f>
        <v>0</v>
      </c>
      <c r="K163" s="135" t="s">
        <v>1</v>
      </c>
      <c r="L163" s="33"/>
      <c r="M163" s="140" t="s">
        <v>1</v>
      </c>
      <c r="N163" s="141" t="s">
        <v>46</v>
      </c>
      <c r="P163" s="142">
        <f>O163*H163</f>
        <v>0</v>
      </c>
      <c r="Q163" s="142">
        <v>0</v>
      </c>
      <c r="R163" s="142">
        <f>Q163*H163</f>
        <v>0</v>
      </c>
      <c r="S163" s="142">
        <v>0</v>
      </c>
      <c r="T163" s="143">
        <f>S163*H163</f>
        <v>0</v>
      </c>
      <c r="AR163" s="144" t="s">
        <v>194</v>
      </c>
      <c r="AT163" s="144" t="s">
        <v>189</v>
      </c>
      <c r="AU163" s="144" t="s">
        <v>21</v>
      </c>
      <c r="AY163" s="18" t="s">
        <v>187</v>
      </c>
      <c r="BE163" s="145">
        <f>IF(N163="základní",J163,0)</f>
        <v>0</v>
      </c>
      <c r="BF163" s="145">
        <f>IF(N163="snížená",J163,0)</f>
        <v>0</v>
      </c>
      <c r="BG163" s="145">
        <f>IF(N163="zákl. přenesená",J163,0)</f>
        <v>0</v>
      </c>
      <c r="BH163" s="145">
        <f>IF(N163="sníž. přenesená",J163,0)</f>
        <v>0</v>
      </c>
      <c r="BI163" s="145">
        <f>IF(N163="nulová",J163,0)</f>
        <v>0</v>
      </c>
      <c r="BJ163" s="18" t="s">
        <v>21</v>
      </c>
      <c r="BK163" s="145">
        <f>ROUND(I163*H163,2)</f>
        <v>0</v>
      </c>
      <c r="BL163" s="18" t="s">
        <v>194</v>
      </c>
      <c r="BM163" s="144" t="s">
        <v>429</v>
      </c>
    </row>
    <row r="164" spans="2:65" s="1" customFormat="1" ht="16.5" customHeight="1">
      <c r="B164" s="33"/>
      <c r="C164" s="133" t="s">
        <v>294</v>
      </c>
      <c r="D164" s="133" t="s">
        <v>189</v>
      </c>
      <c r="E164" s="134" t="s">
        <v>1530</v>
      </c>
      <c r="F164" s="135" t="s">
        <v>1452</v>
      </c>
      <c r="G164" s="136" t="s">
        <v>244</v>
      </c>
      <c r="H164" s="137">
        <v>185</v>
      </c>
      <c r="I164" s="138"/>
      <c r="J164" s="139">
        <f>ROUND(I164*H164,2)</f>
        <v>0</v>
      </c>
      <c r="K164" s="135" t="s">
        <v>1</v>
      </c>
      <c r="L164" s="33"/>
      <c r="M164" s="140" t="s">
        <v>1</v>
      </c>
      <c r="N164" s="141" t="s">
        <v>46</v>
      </c>
      <c r="P164" s="142">
        <f>O164*H164</f>
        <v>0</v>
      </c>
      <c r="Q164" s="142">
        <v>0</v>
      </c>
      <c r="R164" s="142">
        <f>Q164*H164</f>
        <v>0</v>
      </c>
      <c r="S164" s="142">
        <v>0</v>
      </c>
      <c r="T164" s="143">
        <f>S164*H164</f>
        <v>0</v>
      </c>
      <c r="AR164" s="144" t="s">
        <v>194</v>
      </c>
      <c r="AT164" s="144" t="s">
        <v>189</v>
      </c>
      <c r="AU164" s="144" t="s">
        <v>21</v>
      </c>
      <c r="AY164" s="18" t="s">
        <v>187</v>
      </c>
      <c r="BE164" s="145">
        <f>IF(N164="základní",J164,0)</f>
        <v>0</v>
      </c>
      <c r="BF164" s="145">
        <f>IF(N164="snížená",J164,0)</f>
        <v>0</v>
      </c>
      <c r="BG164" s="145">
        <f>IF(N164="zákl. přenesená",J164,0)</f>
        <v>0</v>
      </c>
      <c r="BH164" s="145">
        <f>IF(N164="sníž. přenesená",J164,0)</f>
        <v>0</v>
      </c>
      <c r="BI164" s="145">
        <f>IF(N164="nulová",J164,0)</f>
        <v>0</v>
      </c>
      <c r="BJ164" s="18" t="s">
        <v>21</v>
      </c>
      <c r="BK164" s="145">
        <f>ROUND(I164*H164,2)</f>
        <v>0</v>
      </c>
      <c r="BL164" s="18" t="s">
        <v>194</v>
      </c>
      <c r="BM164" s="144" t="s">
        <v>441</v>
      </c>
    </row>
    <row r="165" spans="2:65" s="1" customFormat="1" ht="19.2">
      <c r="B165" s="33"/>
      <c r="D165" s="147" t="s">
        <v>219</v>
      </c>
      <c r="F165" s="167" t="s">
        <v>1586</v>
      </c>
      <c r="I165" s="168"/>
      <c r="L165" s="33"/>
      <c r="M165" s="169"/>
      <c r="T165" s="57"/>
      <c r="AT165" s="18" t="s">
        <v>219</v>
      </c>
      <c r="AU165" s="18" t="s">
        <v>21</v>
      </c>
    </row>
    <row r="166" spans="2:65" s="1" customFormat="1" ht="16.5" customHeight="1">
      <c r="B166" s="33"/>
      <c r="C166" s="133" t="s">
        <v>299</v>
      </c>
      <c r="D166" s="133" t="s">
        <v>189</v>
      </c>
      <c r="E166" s="134" t="s">
        <v>1454</v>
      </c>
      <c r="F166" s="135" t="s">
        <v>1455</v>
      </c>
      <c r="G166" s="136" t="s">
        <v>244</v>
      </c>
      <c r="H166" s="137">
        <v>180</v>
      </c>
      <c r="I166" s="138"/>
      <c r="J166" s="139">
        <f>ROUND(I166*H166,2)</f>
        <v>0</v>
      </c>
      <c r="K166" s="135" t="s">
        <v>1</v>
      </c>
      <c r="L166" s="33"/>
      <c r="M166" s="140" t="s">
        <v>1</v>
      </c>
      <c r="N166" s="141" t="s">
        <v>46</v>
      </c>
      <c r="P166" s="142">
        <f>O166*H166</f>
        <v>0</v>
      </c>
      <c r="Q166" s="142">
        <v>0</v>
      </c>
      <c r="R166" s="142">
        <f>Q166*H166</f>
        <v>0</v>
      </c>
      <c r="S166" s="142">
        <v>0</v>
      </c>
      <c r="T166" s="143">
        <f>S166*H166</f>
        <v>0</v>
      </c>
      <c r="AR166" s="144" t="s">
        <v>194</v>
      </c>
      <c r="AT166" s="144" t="s">
        <v>189</v>
      </c>
      <c r="AU166" s="144" t="s">
        <v>21</v>
      </c>
      <c r="AY166" s="18" t="s">
        <v>187</v>
      </c>
      <c r="BE166" s="145">
        <f>IF(N166="základní",J166,0)</f>
        <v>0</v>
      </c>
      <c r="BF166" s="145">
        <f>IF(N166="snížená",J166,0)</f>
        <v>0</v>
      </c>
      <c r="BG166" s="145">
        <f>IF(N166="zákl. přenesená",J166,0)</f>
        <v>0</v>
      </c>
      <c r="BH166" s="145">
        <f>IF(N166="sníž. přenesená",J166,0)</f>
        <v>0</v>
      </c>
      <c r="BI166" s="145">
        <f>IF(N166="nulová",J166,0)</f>
        <v>0</v>
      </c>
      <c r="BJ166" s="18" t="s">
        <v>21</v>
      </c>
      <c r="BK166" s="145">
        <f>ROUND(I166*H166,2)</f>
        <v>0</v>
      </c>
      <c r="BL166" s="18" t="s">
        <v>194</v>
      </c>
      <c r="BM166" s="144" t="s">
        <v>451</v>
      </c>
    </row>
    <row r="167" spans="2:65" s="1" customFormat="1" ht="16.5" customHeight="1">
      <c r="B167" s="33"/>
      <c r="C167" s="133" t="s">
        <v>7</v>
      </c>
      <c r="D167" s="133" t="s">
        <v>189</v>
      </c>
      <c r="E167" s="134" t="s">
        <v>1456</v>
      </c>
      <c r="F167" s="135" t="s">
        <v>1457</v>
      </c>
      <c r="G167" s="136" t="s">
        <v>1165</v>
      </c>
      <c r="H167" s="137">
        <v>14</v>
      </c>
      <c r="I167" s="138"/>
      <c r="J167" s="139">
        <f>ROUND(I167*H167,2)</f>
        <v>0</v>
      </c>
      <c r="K167" s="135" t="s">
        <v>1</v>
      </c>
      <c r="L167" s="33"/>
      <c r="M167" s="140" t="s">
        <v>1</v>
      </c>
      <c r="N167" s="141" t="s">
        <v>46</v>
      </c>
      <c r="P167" s="142">
        <f>O167*H167</f>
        <v>0</v>
      </c>
      <c r="Q167" s="142">
        <v>0</v>
      </c>
      <c r="R167" s="142">
        <f>Q167*H167</f>
        <v>0</v>
      </c>
      <c r="S167" s="142">
        <v>0</v>
      </c>
      <c r="T167" s="143">
        <f>S167*H167</f>
        <v>0</v>
      </c>
      <c r="AR167" s="144" t="s">
        <v>194</v>
      </c>
      <c r="AT167" s="144" t="s">
        <v>189</v>
      </c>
      <c r="AU167" s="144" t="s">
        <v>21</v>
      </c>
      <c r="AY167" s="18" t="s">
        <v>187</v>
      </c>
      <c r="BE167" s="145">
        <f>IF(N167="základní",J167,0)</f>
        <v>0</v>
      </c>
      <c r="BF167" s="145">
        <f>IF(N167="snížená",J167,0)</f>
        <v>0</v>
      </c>
      <c r="BG167" s="145">
        <f>IF(N167="zákl. přenesená",J167,0)</f>
        <v>0</v>
      </c>
      <c r="BH167" s="145">
        <f>IF(N167="sníž. přenesená",J167,0)</f>
        <v>0</v>
      </c>
      <c r="BI167" s="145">
        <f>IF(N167="nulová",J167,0)</f>
        <v>0</v>
      </c>
      <c r="BJ167" s="18" t="s">
        <v>21</v>
      </c>
      <c r="BK167" s="145">
        <f>ROUND(I167*H167,2)</f>
        <v>0</v>
      </c>
      <c r="BL167" s="18" t="s">
        <v>194</v>
      </c>
      <c r="BM167" s="144" t="s">
        <v>461</v>
      </c>
    </row>
    <row r="168" spans="2:65" s="1" customFormat="1" ht="16.5" customHeight="1">
      <c r="B168" s="33"/>
      <c r="C168" s="133" t="s">
        <v>308</v>
      </c>
      <c r="D168" s="133" t="s">
        <v>189</v>
      </c>
      <c r="E168" s="134" t="s">
        <v>1458</v>
      </c>
      <c r="F168" s="135" t="s">
        <v>1459</v>
      </c>
      <c r="G168" s="136" t="s">
        <v>244</v>
      </c>
      <c r="H168" s="137">
        <v>200</v>
      </c>
      <c r="I168" s="138"/>
      <c r="J168" s="139">
        <f>ROUND(I168*H168,2)</f>
        <v>0</v>
      </c>
      <c r="K168" s="135" t="s">
        <v>1</v>
      </c>
      <c r="L168" s="33"/>
      <c r="M168" s="140" t="s">
        <v>1</v>
      </c>
      <c r="N168" s="141" t="s">
        <v>46</v>
      </c>
      <c r="P168" s="142">
        <f>O168*H168</f>
        <v>0</v>
      </c>
      <c r="Q168" s="142">
        <v>0</v>
      </c>
      <c r="R168" s="142">
        <f>Q168*H168</f>
        <v>0</v>
      </c>
      <c r="S168" s="142">
        <v>0</v>
      </c>
      <c r="T168" s="143">
        <f>S168*H168</f>
        <v>0</v>
      </c>
      <c r="AR168" s="144" t="s">
        <v>194</v>
      </c>
      <c r="AT168" s="144" t="s">
        <v>189</v>
      </c>
      <c r="AU168" s="144" t="s">
        <v>21</v>
      </c>
      <c r="AY168" s="18" t="s">
        <v>187</v>
      </c>
      <c r="BE168" s="145">
        <f>IF(N168="základní",J168,0)</f>
        <v>0</v>
      </c>
      <c r="BF168" s="145">
        <f>IF(N168="snížená",J168,0)</f>
        <v>0</v>
      </c>
      <c r="BG168" s="145">
        <f>IF(N168="zákl. přenesená",J168,0)</f>
        <v>0</v>
      </c>
      <c r="BH168" s="145">
        <f>IF(N168="sníž. přenesená",J168,0)</f>
        <v>0</v>
      </c>
      <c r="BI168" s="145">
        <f>IF(N168="nulová",J168,0)</f>
        <v>0</v>
      </c>
      <c r="BJ168" s="18" t="s">
        <v>21</v>
      </c>
      <c r="BK168" s="145">
        <f>ROUND(I168*H168,2)</f>
        <v>0</v>
      </c>
      <c r="BL168" s="18" t="s">
        <v>194</v>
      </c>
      <c r="BM168" s="144" t="s">
        <v>472</v>
      </c>
    </row>
    <row r="169" spans="2:65" s="1" customFormat="1" ht="19.2">
      <c r="B169" s="33"/>
      <c r="D169" s="147" t="s">
        <v>219</v>
      </c>
      <c r="F169" s="167" t="s">
        <v>1533</v>
      </c>
      <c r="I169" s="168"/>
      <c r="L169" s="33"/>
      <c r="M169" s="169"/>
      <c r="T169" s="57"/>
      <c r="AT169" s="18" t="s">
        <v>219</v>
      </c>
      <c r="AU169" s="18" t="s">
        <v>21</v>
      </c>
    </row>
    <row r="170" spans="2:65" s="1" customFormat="1" ht="21.75" customHeight="1">
      <c r="B170" s="33"/>
      <c r="C170" s="133" t="s">
        <v>317</v>
      </c>
      <c r="D170" s="133" t="s">
        <v>189</v>
      </c>
      <c r="E170" s="134" t="s">
        <v>1462</v>
      </c>
      <c r="F170" s="135" t="s">
        <v>1463</v>
      </c>
      <c r="G170" s="136" t="s">
        <v>1165</v>
      </c>
      <c r="H170" s="137">
        <v>14</v>
      </c>
      <c r="I170" s="138"/>
      <c r="J170" s="139">
        <f>ROUND(I170*H170,2)</f>
        <v>0</v>
      </c>
      <c r="K170" s="135" t="s">
        <v>1</v>
      </c>
      <c r="L170" s="33"/>
      <c r="M170" s="140" t="s">
        <v>1</v>
      </c>
      <c r="N170" s="141" t="s">
        <v>46</v>
      </c>
      <c r="P170" s="142">
        <f>O170*H170</f>
        <v>0</v>
      </c>
      <c r="Q170" s="142">
        <v>0</v>
      </c>
      <c r="R170" s="142">
        <f>Q170*H170</f>
        <v>0</v>
      </c>
      <c r="S170" s="142">
        <v>0</v>
      </c>
      <c r="T170" s="143">
        <f>S170*H170</f>
        <v>0</v>
      </c>
      <c r="AR170" s="144" t="s">
        <v>194</v>
      </c>
      <c r="AT170" s="144" t="s">
        <v>189</v>
      </c>
      <c r="AU170" s="144" t="s">
        <v>21</v>
      </c>
      <c r="AY170" s="18" t="s">
        <v>187</v>
      </c>
      <c r="BE170" s="145">
        <f>IF(N170="základní",J170,0)</f>
        <v>0</v>
      </c>
      <c r="BF170" s="145">
        <f>IF(N170="snížená",J170,0)</f>
        <v>0</v>
      </c>
      <c r="BG170" s="145">
        <f>IF(N170="zákl. přenesená",J170,0)</f>
        <v>0</v>
      </c>
      <c r="BH170" s="145">
        <f>IF(N170="sníž. přenesená",J170,0)</f>
        <v>0</v>
      </c>
      <c r="BI170" s="145">
        <f>IF(N170="nulová",J170,0)</f>
        <v>0</v>
      </c>
      <c r="BJ170" s="18" t="s">
        <v>21</v>
      </c>
      <c r="BK170" s="145">
        <f>ROUND(I170*H170,2)</f>
        <v>0</v>
      </c>
      <c r="BL170" s="18" t="s">
        <v>194</v>
      </c>
      <c r="BM170" s="144" t="s">
        <v>482</v>
      </c>
    </row>
    <row r="171" spans="2:65" s="1" customFormat="1" ht="19.2">
      <c r="B171" s="33"/>
      <c r="D171" s="147" t="s">
        <v>219</v>
      </c>
      <c r="F171" s="167" t="s">
        <v>1534</v>
      </c>
      <c r="I171" s="168"/>
      <c r="L171" s="33"/>
      <c r="M171" s="169"/>
      <c r="T171" s="57"/>
      <c r="AT171" s="18" t="s">
        <v>219</v>
      </c>
      <c r="AU171" s="18" t="s">
        <v>21</v>
      </c>
    </row>
    <row r="172" spans="2:65" s="1" customFormat="1" ht="16.5" customHeight="1">
      <c r="B172" s="33"/>
      <c r="C172" s="133" t="s">
        <v>323</v>
      </c>
      <c r="D172" s="133" t="s">
        <v>189</v>
      </c>
      <c r="E172" s="134" t="s">
        <v>1496</v>
      </c>
      <c r="F172" s="135" t="s">
        <v>1497</v>
      </c>
      <c r="G172" s="136" t="s">
        <v>244</v>
      </c>
      <c r="H172" s="137">
        <v>120</v>
      </c>
      <c r="I172" s="138"/>
      <c r="J172" s="139">
        <f>ROUND(I172*H172,2)</f>
        <v>0</v>
      </c>
      <c r="K172" s="135" t="s">
        <v>1</v>
      </c>
      <c r="L172" s="33"/>
      <c r="M172" s="140" t="s">
        <v>1</v>
      </c>
      <c r="N172" s="141" t="s">
        <v>46</v>
      </c>
      <c r="P172" s="142">
        <f>O172*H172</f>
        <v>0</v>
      </c>
      <c r="Q172" s="142">
        <v>0</v>
      </c>
      <c r="R172" s="142">
        <f>Q172*H172</f>
        <v>0</v>
      </c>
      <c r="S172" s="142">
        <v>0</v>
      </c>
      <c r="T172" s="143">
        <f>S172*H172</f>
        <v>0</v>
      </c>
      <c r="AR172" s="144" t="s">
        <v>194</v>
      </c>
      <c r="AT172" s="144" t="s">
        <v>189</v>
      </c>
      <c r="AU172" s="144" t="s">
        <v>21</v>
      </c>
      <c r="AY172" s="18" t="s">
        <v>187</v>
      </c>
      <c r="BE172" s="145">
        <f>IF(N172="základní",J172,0)</f>
        <v>0</v>
      </c>
      <c r="BF172" s="145">
        <f>IF(N172="snížená",J172,0)</f>
        <v>0</v>
      </c>
      <c r="BG172" s="145">
        <f>IF(N172="zákl. přenesená",J172,0)</f>
        <v>0</v>
      </c>
      <c r="BH172" s="145">
        <f>IF(N172="sníž. přenesená",J172,0)</f>
        <v>0</v>
      </c>
      <c r="BI172" s="145">
        <f>IF(N172="nulová",J172,0)</f>
        <v>0</v>
      </c>
      <c r="BJ172" s="18" t="s">
        <v>21</v>
      </c>
      <c r="BK172" s="145">
        <f>ROUND(I172*H172,2)</f>
        <v>0</v>
      </c>
      <c r="BL172" s="18" t="s">
        <v>194</v>
      </c>
      <c r="BM172" s="144" t="s">
        <v>490</v>
      </c>
    </row>
    <row r="173" spans="2:65" s="1" customFormat="1" ht="16.5" customHeight="1">
      <c r="B173" s="33"/>
      <c r="C173" s="133" t="s">
        <v>329</v>
      </c>
      <c r="D173" s="133" t="s">
        <v>189</v>
      </c>
      <c r="E173" s="134" t="s">
        <v>1535</v>
      </c>
      <c r="F173" s="135" t="s">
        <v>1536</v>
      </c>
      <c r="G173" s="136" t="s">
        <v>1165</v>
      </c>
      <c r="H173" s="137">
        <v>5</v>
      </c>
      <c r="I173" s="138"/>
      <c r="J173" s="139">
        <f>ROUND(I173*H173,2)</f>
        <v>0</v>
      </c>
      <c r="K173" s="135" t="s">
        <v>1</v>
      </c>
      <c r="L173" s="33"/>
      <c r="M173" s="140" t="s">
        <v>1</v>
      </c>
      <c r="N173" s="141" t="s">
        <v>46</v>
      </c>
      <c r="P173" s="142">
        <f>O173*H173</f>
        <v>0</v>
      </c>
      <c r="Q173" s="142">
        <v>0</v>
      </c>
      <c r="R173" s="142">
        <f>Q173*H173</f>
        <v>0</v>
      </c>
      <c r="S173" s="142">
        <v>0</v>
      </c>
      <c r="T173" s="143">
        <f>S173*H173</f>
        <v>0</v>
      </c>
      <c r="AR173" s="144" t="s">
        <v>194</v>
      </c>
      <c r="AT173" s="144" t="s">
        <v>189</v>
      </c>
      <c r="AU173" s="144" t="s">
        <v>21</v>
      </c>
      <c r="AY173" s="18" t="s">
        <v>187</v>
      </c>
      <c r="BE173" s="145">
        <f>IF(N173="základní",J173,0)</f>
        <v>0</v>
      </c>
      <c r="BF173" s="145">
        <f>IF(N173="snížená",J173,0)</f>
        <v>0</v>
      </c>
      <c r="BG173" s="145">
        <f>IF(N173="zákl. přenesená",J173,0)</f>
        <v>0</v>
      </c>
      <c r="BH173" s="145">
        <f>IF(N173="sníž. přenesená",J173,0)</f>
        <v>0</v>
      </c>
      <c r="BI173" s="145">
        <f>IF(N173="nulová",J173,0)</f>
        <v>0</v>
      </c>
      <c r="BJ173" s="18" t="s">
        <v>21</v>
      </c>
      <c r="BK173" s="145">
        <f>ROUND(I173*H173,2)</f>
        <v>0</v>
      </c>
      <c r="BL173" s="18" t="s">
        <v>194</v>
      </c>
      <c r="BM173" s="144" t="s">
        <v>502</v>
      </c>
    </row>
    <row r="174" spans="2:65" s="1" customFormat="1" ht="38.4">
      <c r="B174" s="33"/>
      <c r="D174" s="147" t="s">
        <v>219</v>
      </c>
      <c r="F174" s="167" t="s">
        <v>1537</v>
      </c>
      <c r="I174" s="168"/>
      <c r="L174" s="33"/>
      <c r="M174" s="169"/>
      <c r="T174" s="57"/>
      <c r="AT174" s="18" t="s">
        <v>219</v>
      </c>
      <c r="AU174" s="18" t="s">
        <v>21</v>
      </c>
    </row>
    <row r="175" spans="2:65" s="1" customFormat="1" ht="16.5" customHeight="1">
      <c r="B175" s="33"/>
      <c r="C175" s="133" t="s">
        <v>336</v>
      </c>
      <c r="D175" s="133" t="s">
        <v>189</v>
      </c>
      <c r="E175" s="134" t="s">
        <v>1538</v>
      </c>
      <c r="F175" s="135" t="s">
        <v>1536</v>
      </c>
      <c r="G175" s="136" t="s">
        <v>1165</v>
      </c>
      <c r="H175" s="137">
        <v>1</v>
      </c>
      <c r="I175" s="138"/>
      <c r="J175" s="139">
        <f>ROUND(I175*H175,2)</f>
        <v>0</v>
      </c>
      <c r="K175" s="135" t="s">
        <v>1</v>
      </c>
      <c r="L175" s="33"/>
      <c r="M175" s="140" t="s">
        <v>1</v>
      </c>
      <c r="N175" s="141" t="s">
        <v>46</v>
      </c>
      <c r="P175" s="142">
        <f>O175*H175</f>
        <v>0</v>
      </c>
      <c r="Q175" s="142">
        <v>0</v>
      </c>
      <c r="R175" s="142">
        <f>Q175*H175</f>
        <v>0</v>
      </c>
      <c r="S175" s="142">
        <v>0</v>
      </c>
      <c r="T175" s="143">
        <f>S175*H175</f>
        <v>0</v>
      </c>
      <c r="AR175" s="144" t="s">
        <v>194</v>
      </c>
      <c r="AT175" s="144" t="s">
        <v>189</v>
      </c>
      <c r="AU175" s="144" t="s">
        <v>21</v>
      </c>
      <c r="AY175" s="18" t="s">
        <v>187</v>
      </c>
      <c r="BE175" s="145">
        <f>IF(N175="základní",J175,0)</f>
        <v>0</v>
      </c>
      <c r="BF175" s="145">
        <f>IF(N175="snížená",J175,0)</f>
        <v>0</v>
      </c>
      <c r="BG175" s="145">
        <f>IF(N175="zákl. přenesená",J175,0)</f>
        <v>0</v>
      </c>
      <c r="BH175" s="145">
        <f>IF(N175="sníž. přenesená",J175,0)</f>
        <v>0</v>
      </c>
      <c r="BI175" s="145">
        <f>IF(N175="nulová",J175,0)</f>
        <v>0</v>
      </c>
      <c r="BJ175" s="18" t="s">
        <v>21</v>
      </c>
      <c r="BK175" s="145">
        <f>ROUND(I175*H175,2)</f>
        <v>0</v>
      </c>
      <c r="BL175" s="18" t="s">
        <v>194</v>
      </c>
      <c r="BM175" s="144" t="s">
        <v>512</v>
      </c>
    </row>
    <row r="176" spans="2:65" s="1" customFormat="1" ht="38.4">
      <c r="B176" s="33"/>
      <c r="D176" s="147" t="s">
        <v>219</v>
      </c>
      <c r="F176" s="167" t="s">
        <v>1539</v>
      </c>
      <c r="I176" s="168"/>
      <c r="L176" s="33"/>
      <c r="M176" s="169"/>
      <c r="T176" s="57"/>
      <c r="AT176" s="18" t="s">
        <v>219</v>
      </c>
      <c r="AU176" s="18" t="s">
        <v>21</v>
      </c>
    </row>
    <row r="177" spans="2:65" s="1" customFormat="1" ht="16.5" customHeight="1">
      <c r="B177" s="33"/>
      <c r="C177" s="133" t="s">
        <v>342</v>
      </c>
      <c r="D177" s="133" t="s">
        <v>189</v>
      </c>
      <c r="E177" s="134" t="s">
        <v>1587</v>
      </c>
      <c r="F177" s="135" t="s">
        <v>1588</v>
      </c>
      <c r="G177" s="136" t="s">
        <v>1165</v>
      </c>
      <c r="H177" s="137">
        <v>1</v>
      </c>
      <c r="I177" s="138"/>
      <c r="J177" s="139">
        <f>ROUND(I177*H177,2)</f>
        <v>0</v>
      </c>
      <c r="K177" s="135" t="s">
        <v>1</v>
      </c>
      <c r="L177" s="33"/>
      <c r="M177" s="140" t="s">
        <v>1</v>
      </c>
      <c r="N177" s="141" t="s">
        <v>46</v>
      </c>
      <c r="P177" s="142">
        <f>O177*H177</f>
        <v>0</v>
      </c>
      <c r="Q177" s="142">
        <v>0</v>
      </c>
      <c r="R177" s="142">
        <f>Q177*H177</f>
        <v>0</v>
      </c>
      <c r="S177" s="142">
        <v>0</v>
      </c>
      <c r="T177" s="143">
        <f>S177*H177</f>
        <v>0</v>
      </c>
      <c r="AR177" s="144" t="s">
        <v>194</v>
      </c>
      <c r="AT177" s="144" t="s">
        <v>189</v>
      </c>
      <c r="AU177" s="144" t="s">
        <v>21</v>
      </c>
      <c r="AY177" s="18" t="s">
        <v>187</v>
      </c>
      <c r="BE177" s="145">
        <f>IF(N177="základní",J177,0)</f>
        <v>0</v>
      </c>
      <c r="BF177" s="145">
        <f>IF(N177="snížená",J177,0)</f>
        <v>0</v>
      </c>
      <c r="BG177" s="145">
        <f>IF(N177="zákl. přenesená",J177,0)</f>
        <v>0</v>
      </c>
      <c r="BH177" s="145">
        <f>IF(N177="sníž. přenesená",J177,0)</f>
        <v>0</v>
      </c>
      <c r="BI177" s="145">
        <f>IF(N177="nulová",J177,0)</f>
        <v>0</v>
      </c>
      <c r="BJ177" s="18" t="s">
        <v>21</v>
      </c>
      <c r="BK177" s="145">
        <f>ROUND(I177*H177,2)</f>
        <v>0</v>
      </c>
      <c r="BL177" s="18" t="s">
        <v>194</v>
      </c>
      <c r="BM177" s="144" t="s">
        <v>520</v>
      </c>
    </row>
    <row r="178" spans="2:65" s="1" customFormat="1" ht="28.8">
      <c r="B178" s="33"/>
      <c r="D178" s="147" t="s">
        <v>219</v>
      </c>
      <c r="F178" s="167" t="s">
        <v>1589</v>
      </c>
      <c r="I178" s="168"/>
      <c r="L178" s="33"/>
      <c r="M178" s="169"/>
      <c r="T178" s="57"/>
      <c r="AT178" s="18" t="s">
        <v>219</v>
      </c>
      <c r="AU178" s="18" t="s">
        <v>21</v>
      </c>
    </row>
    <row r="179" spans="2:65" s="1" customFormat="1" ht="21.75" customHeight="1">
      <c r="B179" s="33"/>
      <c r="C179" s="133" t="s">
        <v>348</v>
      </c>
      <c r="D179" s="133" t="s">
        <v>189</v>
      </c>
      <c r="E179" s="134" t="s">
        <v>1590</v>
      </c>
      <c r="F179" s="135" t="s">
        <v>1591</v>
      </c>
      <c r="G179" s="136" t="s">
        <v>1165</v>
      </c>
      <c r="H179" s="137">
        <v>1</v>
      </c>
      <c r="I179" s="138"/>
      <c r="J179" s="139">
        <f>ROUND(I179*H179,2)</f>
        <v>0</v>
      </c>
      <c r="K179" s="135" t="s">
        <v>1</v>
      </c>
      <c r="L179" s="33"/>
      <c r="M179" s="140" t="s">
        <v>1</v>
      </c>
      <c r="N179" s="141" t="s">
        <v>46</v>
      </c>
      <c r="P179" s="142">
        <f>O179*H179</f>
        <v>0</v>
      </c>
      <c r="Q179" s="142">
        <v>0</v>
      </c>
      <c r="R179" s="142">
        <f>Q179*H179</f>
        <v>0</v>
      </c>
      <c r="S179" s="142">
        <v>0</v>
      </c>
      <c r="T179" s="143">
        <f>S179*H179</f>
        <v>0</v>
      </c>
      <c r="AR179" s="144" t="s">
        <v>194</v>
      </c>
      <c r="AT179" s="144" t="s">
        <v>189</v>
      </c>
      <c r="AU179" s="144" t="s">
        <v>21</v>
      </c>
      <c r="AY179" s="18" t="s">
        <v>187</v>
      </c>
      <c r="BE179" s="145">
        <f>IF(N179="základní",J179,0)</f>
        <v>0</v>
      </c>
      <c r="BF179" s="145">
        <f>IF(N179="snížená",J179,0)</f>
        <v>0</v>
      </c>
      <c r="BG179" s="145">
        <f>IF(N179="zákl. přenesená",J179,0)</f>
        <v>0</v>
      </c>
      <c r="BH179" s="145">
        <f>IF(N179="sníž. přenesená",J179,0)</f>
        <v>0</v>
      </c>
      <c r="BI179" s="145">
        <f>IF(N179="nulová",J179,0)</f>
        <v>0</v>
      </c>
      <c r="BJ179" s="18" t="s">
        <v>21</v>
      </c>
      <c r="BK179" s="145">
        <f>ROUND(I179*H179,2)</f>
        <v>0</v>
      </c>
      <c r="BL179" s="18" t="s">
        <v>194</v>
      </c>
      <c r="BM179" s="144" t="s">
        <v>532</v>
      </c>
    </row>
    <row r="180" spans="2:65" s="1" customFormat="1" ht="19.2">
      <c r="B180" s="33"/>
      <c r="D180" s="147" t="s">
        <v>219</v>
      </c>
      <c r="F180" s="167" t="s">
        <v>1592</v>
      </c>
      <c r="I180" s="168"/>
      <c r="L180" s="33"/>
      <c r="M180" s="169"/>
      <c r="T180" s="57"/>
      <c r="AT180" s="18" t="s">
        <v>219</v>
      </c>
      <c r="AU180" s="18" t="s">
        <v>21</v>
      </c>
    </row>
    <row r="181" spans="2:65" s="1" customFormat="1" ht="16.5" customHeight="1">
      <c r="B181" s="33"/>
      <c r="C181" s="133" t="s">
        <v>353</v>
      </c>
      <c r="D181" s="133" t="s">
        <v>189</v>
      </c>
      <c r="E181" s="134" t="s">
        <v>1541</v>
      </c>
      <c r="F181" s="135" t="s">
        <v>1542</v>
      </c>
      <c r="G181" s="136" t="s">
        <v>1165</v>
      </c>
      <c r="H181" s="137">
        <v>7</v>
      </c>
      <c r="I181" s="138"/>
      <c r="J181" s="139">
        <f>ROUND(I181*H181,2)</f>
        <v>0</v>
      </c>
      <c r="K181" s="135" t="s">
        <v>1</v>
      </c>
      <c r="L181" s="33"/>
      <c r="M181" s="140" t="s">
        <v>1</v>
      </c>
      <c r="N181" s="141" t="s">
        <v>46</v>
      </c>
      <c r="P181" s="142">
        <f>O181*H181</f>
        <v>0</v>
      </c>
      <c r="Q181" s="142">
        <v>0</v>
      </c>
      <c r="R181" s="142">
        <f>Q181*H181</f>
        <v>0</v>
      </c>
      <c r="S181" s="142">
        <v>0</v>
      </c>
      <c r="T181" s="143">
        <f>S181*H181</f>
        <v>0</v>
      </c>
      <c r="AR181" s="144" t="s">
        <v>194</v>
      </c>
      <c r="AT181" s="144" t="s">
        <v>189</v>
      </c>
      <c r="AU181" s="144" t="s">
        <v>21</v>
      </c>
      <c r="AY181" s="18" t="s">
        <v>187</v>
      </c>
      <c r="BE181" s="145">
        <f>IF(N181="základní",J181,0)</f>
        <v>0</v>
      </c>
      <c r="BF181" s="145">
        <f>IF(N181="snížená",J181,0)</f>
        <v>0</v>
      </c>
      <c r="BG181" s="145">
        <f>IF(N181="zákl. přenesená",J181,0)</f>
        <v>0</v>
      </c>
      <c r="BH181" s="145">
        <f>IF(N181="sníž. přenesená",J181,0)</f>
        <v>0</v>
      </c>
      <c r="BI181" s="145">
        <f>IF(N181="nulová",J181,0)</f>
        <v>0</v>
      </c>
      <c r="BJ181" s="18" t="s">
        <v>21</v>
      </c>
      <c r="BK181" s="145">
        <f>ROUND(I181*H181,2)</f>
        <v>0</v>
      </c>
      <c r="BL181" s="18" t="s">
        <v>194</v>
      </c>
      <c r="BM181" s="144" t="s">
        <v>541</v>
      </c>
    </row>
    <row r="182" spans="2:65" s="1" customFormat="1" ht="19.2">
      <c r="B182" s="33"/>
      <c r="D182" s="147" t="s">
        <v>219</v>
      </c>
      <c r="F182" s="167" t="s">
        <v>1543</v>
      </c>
      <c r="I182" s="168"/>
      <c r="L182" s="33"/>
      <c r="M182" s="169"/>
      <c r="T182" s="57"/>
      <c r="AT182" s="18" t="s">
        <v>219</v>
      </c>
      <c r="AU182" s="18" t="s">
        <v>21</v>
      </c>
    </row>
    <row r="183" spans="2:65" s="1" customFormat="1" ht="16.5" customHeight="1">
      <c r="B183" s="33"/>
      <c r="C183" s="133" t="s">
        <v>340</v>
      </c>
      <c r="D183" s="133" t="s">
        <v>189</v>
      </c>
      <c r="E183" s="134" t="s">
        <v>1593</v>
      </c>
      <c r="F183" s="135" t="s">
        <v>1594</v>
      </c>
      <c r="G183" s="136" t="s">
        <v>1165</v>
      </c>
      <c r="H183" s="137">
        <v>1</v>
      </c>
      <c r="I183" s="138"/>
      <c r="J183" s="139">
        <f>ROUND(I183*H183,2)</f>
        <v>0</v>
      </c>
      <c r="K183" s="135" t="s">
        <v>1</v>
      </c>
      <c r="L183" s="33"/>
      <c r="M183" s="140" t="s">
        <v>1</v>
      </c>
      <c r="N183" s="141" t="s">
        <v>46</v>
      </c>
      <c r="P183" s="142">
        <f>O183*H183</f>
        <v>0</v>
      </c>
      <c r="Q183" s="142">
        <v>0</v>
      </c>
      <c r="R183" s="142">
        <f>Q183*H183</f>
        <v>0</v>
      </c>
      <c r="S183" s="142">
        <v>0</v>
      </c>
      <c r="T183" s="143">
        <f>S183*H183</f>
        <v>0</v>
      </c>
      <c r="AR183" s="144" t="s">
        <v>194</v>
      </c>
      <c r="AT183" s="144" t="s">
        <v>189</v>
      </c>
      <c r="AU183" s="144" t="s">
        <v>21</v>
      </c>
      <c r="AY183" s="18" t="s">
        <v>187</v>
      </c>
      <c r="BE183" s="145">
        <f>IF(N183="základní",J183,0)</f>
        <v>0</v>
      </c>
      <c r="BF183" s="145">
        <f>IF(N183="snížená",J183,0)</f>
        <v>0</v>
      </c>
      <c r="BG183" s="145">
        <f>IF(N183="zákl. přenesená",J183,0)</f>
        <v>0</v>
      </c>
      <c r="BH183" s="145">
        <f>IF(N183="sníž. přenesená",J183,0)</f>
        <v>0</v>
      </c>
      <c r="BI183" s="145">
        <f>IF(N183="nulová",J183,0)</f>
        <v>0</v>
      </c>
      <c r="BJ183" s="18" t="s">
        <v>21</v>
      </c>
      <c r="BK183" s="145">
        <f>ROUND(I183*H183,2)</f>
        <v>0</v>
      </c>
      <c r="BL183" s="18" t="s">
        <v>194</v>
      </c>
      <c r="BM183" s="144" t="s">
        <v>550</v>
      </c>
    </row>
    <row r="184" spans="2:65" s="1" customFormat="1" ht="19.2">
      <c r="B184" s="33"/>
      <c r="D184" s="147" t="s">
        <v>219</v>
      </c>
      <c r="F184" s="167" t="s">
        <v>1595</v>
      </c>
      <c r="I184" s="168"/>
      <c r="L184" s="33"/>
      <c r="M184" s="169"/>
      <c r="T184" s="57"/>
      <c r="AT184" s="18" t="s">
        <v>219</v>
      </c>
      <c r="AU184" s="18" t="s">
        <v>21</v>
      </c>
    </row>
    <row r="185" spans="2:65" s="1" customFormat="1" ht="16.5" customHeight="1">
      <c r="B185" s="33"/>
      <c r="C185" s="133" t="s">
        <v>363</v>
      </c>
      <c r="D185" s="133" t="s">
        <v>189</v>
      </c>
      <c r="E185" s="134" t="s">
        <v>1548</v>
      </c>
      <c r="F185" s="135" t="s">
        <v>1549</v>
      </c>
      <c r="G185" s="136" t="s">
        <v>1165</v>
      </c>
      <c r="H185" s="137">
        <v>4</v>
      </c>
      <c r="I185" s="138"/>
      <c r="J185" s="139">
        <f>ROUND(I185*H185,2)</f>
        <v>0</v>
      </c>
      <c r="K185" s="135" t="s">
        <v>1</v>
      </c>
      <c r="L185" s="33"/>
      <c r="M185" s="140" t="s">
        <v>1</v>
      </c>
      <c r="N185" s="141" t="s">
        <v>46</v>
      </c>
      <c r="P185" s="142">
        <f>O185*H185</f>
        <v>0</v>
      </c>
      <c r="Q185" s="142">
        <v>0</v>
      </c>
      <c r="R185" s="142">
        <f>Q185*H185</f>
        <v>0</v>
      </c>
      <c r="S185" s="142">
        <v>0</v>
      </c>
      <c r="T185" s="143">
        <f>S185*H185</f>
        <v>0</v>
      </c>
      <c r="AR185" s="144" t="s">
        <v>194</v>
      </c>
      <c r="AT185" s="144" t="s">
        <v>189</v>
      </c>
      <c r="AU185" s="144" t="s">
        <v>21</v>
      </c>
      <c r="AY185" s="18" t="s">
        <v>187</v>
      </c>
      <c r="BE185" s="145">
        <f>IF(N185="základní",J185,0)</f>
        <v>0</v>
      </c>
      <c r="BF185" s="145">
        <f>IF(N185="snížená",J185,0)</f>
        <v>0</v>
      </c>
      <c r="BG185" s="145">
        <f>IF(N185="zákl. přenesená",J185,0)</f>
        <v>0</v>
      </c>
      <c r="BH185" s="145">
        <f>IF(N185="sníž. přenesená",J185,0)</f>
        <v>0</v>
      </c>
      <c r="BI185" s="145">
        <f>IF(N185="nulová",J185,0)</f>
        <v>0</v>
      </c>
      <c r="BJ185" s="18" t="s">
        <v>21</v>
      </c>
      <c r="BK185" s="145">
        <f>ROUND(I185*H185,2)</f>
        <v>0</v>
      </c>
      <c r="BL185" s="18" t="s">
        <v>194</v>
      </c>
      <c r="BM185" s="144" t="s">
        <v>561</v>
      </c>
    </row>
    <row r="186" spans="2:65" s="1" customFormat="1" ht="19.2">
      <c r="B186" s="33"/>
      <c r="D186" s="147" t="s">
        <v>219</v>
      </c>
      <c r="F186" s="167" t="s">
        <v>1550</v>
      </c>
      <c r="I186" s="168"/>
      <c r="L186" s="33"/>
      <c r="M186" s="169"/>
      <c r="T186" s="57"/>
      <c r="AT186" s="18" t="s">
        <v>219</v>
      </c>
      <c r="AU186" s="18" t="s">
        <v>21</v>
      </c>
    </row>
    <row r="187" spans="2:65" s="1" customFormat="1" ht="16.5" customHeight="1">
      <c r="B187" s="33"/>
      <c r="C187" s="133" t="s">
        <v>369</v>
      </c>
      <c r="D187" s="133" t="s">
        <v>189</v>
      </c>
      <c r="E187" s="134" t="s">
        <v>1551</v>
      </c>
      <c r="F187" s="135" t="s">
        <v>1552</v>
      </c>
      <c r="G187" s="136" t="s">
        <v>1165</v>
      </c>
      <c r="H187" s="137">
        <v>24</v>
      </c>
      <c r="I187" s="138"/>
      <c r="J187" s="139">
        <f>ROUND(I187*H187,2)</f>
        <v>0</v>
      </c>
      <c r="K187" s="135" t="s">
        <v>1</v>
      </c>
      <c r="L187" s="33"/>
      <c r="M187" s="140" t="s">
        <v>1</v>
      </c>
      <c r="N187" s="141" t="s">
        <v>46</v>
      </c>
      <c r="P187" s="142">
        <f>O187*H187</f>
        <v>0</v>
      </c>
      <c r="Q187" s="142">
        <v>0</v>
      </c>
      <c r="R187" s="142">
        <f>Q187*H187</f>
        <v>0</v>
      </c>
      <c r="S187" s="142">
        <v>0</v>
      </c>
      <c r="T187" s="143">
        <f>S187*H187</f>
        <v>0</v>
      </c>
      <c r="AR187" s="144" t="s">
        <v>194</v>
      </c>
      <c r="AT187" s="144" t="s">
        <v>189</v>
      </c>
      <c r="AU187" s="144" t="s">
        <v>21</v>
      </c>
      <c r="AY187" s="18" t="s">
        <v>187</v>
      </c>
      <c r="BE187" s="145">
        <f>IF(N187="základní",J187,0)</f>
        <v>0</v>
      </c>
      <c r="BF187" s="145">
        <f>IF(N187="snížená",J187,0)</f>
        <v>0</v>
      </c>
      <c r="BG187" s="145">
        <f>IF(N187="zákl. přenesená",J187,0)</f>
        <v>0</v>
      </c>
      <c r="BH187" s="145">
        <f>IF(N187="sníž. přenesená",J187,0)</f>
        <v>0</v>
      </c>
      <c r="BI187" s="145">
        <f>IF(N187="nulová",J187,0)</f>
        <v>0</v>
      </c>
      <c r="BJ187" s="18" t="s">
        <v>21</v>
      </c>
      <c r="BK187" s="145">
        <f>ROUND(I187*H187,2)</f>
        <v>0</v>
      </c>
      <c r="BL187" s="18" t="s">
        <v>194</v>
      </c>
      <c r="BM187" s="144" t="s">
        <v>571</v>
      </c>
    </row>
    <row r="188" spans="2:65" s="1" customFormat="1" ht="19.2">
      <c r="B188" s="33"/>
      <c r="D188" s="147" t="s">
        <v>219</v>
      </c>
      <c r="F188" s="167" t="s">
        <v>1553</v>
      </c>
      <c r="I188" s="168"/>
      <c r="L188" s="33"/>
      <c r="M188" s="169"/>
      <c r="T188" s="57"/>
      <c r="AT188" s="18" t="s">
        <v>219</v>
      </c>
      <c r="AU188" s="18" t="s">
        <v>21</v>
      </c>
    </row>
    <row r="189" spans="2:65" s="1" customFormat="1" ht="16.5" customHeight="1">
      <c r="B189" s="33"/>
      <c r="C189" s="133" t="s">
        <v>375</v>
      </c>
      <c r="D189" s="133" t="s">
        <v>189</v>
      </c>
      <c r="E189" s="134" t="s">
        <v>1554</v>
      </c>
      <c r="F189" s="135" t="s">
        <v>1555</v>
      </c>
      <c r="G189" s="136" t="s">
        <v>244</v>
      </c>
      <c r="H189" s="137">
        <v>180</v>
      </c>
      <c r="I189" s="138"/>
      <c r="J189" s="139">
        <f>ROUND(I189*H189,2)</f>
        <v>0</v>
      </c>
      <c r="K189" s="135" t="s">
        <v>1</v>
      </c>
      <c r="L189" s="33"/>
      <c r="M189" s="140" t="s">
        <v>1</v>
      </c>
      <c r="N189" s="141" t="s">
        <v>46</v>
      </c>
      <c r="P189" s="142">
        <f>O189*H189</f>
        <v>0</v>
      </c>
      <c r="Q189" s="142">
        <v>0</v>
      </c>
      <c r="R189" s="142">
        <f>Q189*H189</f>
        <v>0</v>
      </c>
      <c r="S189" s="142">
        <v>0</v>
      </c>
      <c r="T189" s="143">
        <f>S189*H189</f>
        <v>0</v>
      </c>
      <c r="AR189" s="144" t="s">
        <v>194</v>
      </c>
      <c r="AT189" s="144" t="s">
        <v>189</v>
      </c>
      <c r="AU189" s="144" t="s">
        <v>21</v>
      </c>
      <c r="AY189" s="18" t="s">
        <v>187</v>
      </c>
      <c r="BE189" s="145">
        <f>IF(N189="základní",J189,0)</f>
        <v>0</v>
      </c>
      <c r="BF189" s="145">
        <f>IF(N189="snížená",J189,0)</f>
        <v>0</v>
      </c>
      <c r="BG189" s="145">
        <f>IF(N189="zákl. přenesená",J189,0)</f>
        <v>0</v>
      </c>
      <c r="BH189" s="145">
        <f>IF(N189="sníž. přenesená",J189,0)</f>
        <v>0</v>
      </c>
      <c r="BI189" s="145">
        <f>IF(N189="nulová",J189,0)</f>
        <v>0</v>
      </c>
      <c r="BJ189" s="18" t="s">
        <v>21</v>
      </c>
      <c r="BK189" s="145">
        <f>ROUND(I189*H189,2)</f>
        <v>0</v>
      </c>
      <c r="BL189" s="18" t="s">
        <v>194</v>
      </c>
      <c r="BM189" s="144" t="s">
        <v>581</v>
      </c>
    </row>
    <row r="190" spans="2:65" s="1" customFormat="1" ht="19.2">
      <c r="B190" s="33"/>
      <c r="D190" s="147" t="s">
        <v>219</v>
      </c>
      <c r="F190" s="167" t="s">
        <v>1556</v>
      </c>
      <c r="I190" s="168"/>
      <c r="L190" s="33"/>
      <c r="M190" s="169"/>
      <c r="T190" s="57"/>
      <c r="AT190" s="18" t="s">
        <v>219</v>
      </c>
      <c r="AU190" s="18" t="s">
        <v>21</v>
      </c>
    </row>
    <row r="191" spans="2:65" s="1" customFormat="1" ht="16.5" customHeight="1">
      <c r="B191" s="33"/>
      <c r="C191" s="133" t="s">
        <v>380</v>
      </c>
      <c r="D191" s="133" t="s">
        <v>189</v>
      </c>
      <c r="E191" s="134" t="s">
        <v>1557</v>
      </c>
      <c r="F191" s="135" t="s">
        <v>1558</v>
      </c>
      <c r="G191" s="136" t="s">
        <v>1559</v>
      </c>
      <c r="H191" s="137">
        <v>2</v>
      </c>
      <c r="I191" s="138"/>
      <c r="J191" s="139">
        <f t="shared" ref="J191:J196" si="0">ROUND(I191*H191,2)</f>
        <v>0</v>
      </c>
      <c r="K191" s="135" t="s">
        <v>1</v>
      </c>
      <c r="L191" s="33"/>
      <c r="M191" s="140" t="s">
        <v>1</v>
      </c>
      <c r="N191" s="141" t="s">
        <v>46</v>
      </c>
      <c r="P191" s="142">
        <f t="shared" ref="P191:P196" si="1">O191*H191</f>
        <v>0</v>
      </c>
      <c r="Q191" s="142">
        <v>0</v>
      </c>
      <c r="R191" s="142">
        <f t="shared" ref="R191:R196" si="2">Q191*H191</f>
        <v>0</v>
      </c>
      <c r="S191" s="142">
        <v>0</v>
      </c>
      <c r="T191" s="143">
        <f t="shared" ref="T191:T196" si="3">S191*H191</f>
        <v>0</v>
      </c>
      <c r="AR191" s="144" t="s">
        <v>194</v>
      </c>
      <c r="AT191" s="144" t="s">
        <v>189</v>
      </c>
      <c r="AU191" s="144" t="s">
        <v>21</v>
      </c>
      <c r="AY191" s="18" t="s">
        <v>187</v>
      </c>
      <c r="BE191" s="145">
        <f t="shared" ref="BE191:BE196" si="4">IF(N191="základní",J191,0)</f>
        <v>0</v>
      </c>
      <c r="BF191" s="145">
        <f t="shared" ref="BF191:BF196" si="5">IF(N191="snížená",J191,0)</f>
        <v>0</v>
      </c>
      <c r="BG191" s="145">
        <f t="shared" ref="BG191:BG196" si="6">IF(N191="zákl. přenesená",J191,0)</f>
        <v>0</v>
      </c>
      <c r="BH191" s="145">
        <f t="shared" ref="BH191:BH196" si="7">IF(N191="sníž. přenesená",J191,0)</f>
        <v>0</v>
      </c>
      <c r="BI191" s="145">
        <f t="shared" ref="BI191:BI196" si="8">IF(N191="nulová",J191,0)</f>
        <v>0</v>
      </c>
      <c r="BJ191" s="18" t="s">
        <v>21</v>
      </c>
      <c r="BK191" s="145">
        <f t="shared" ref="BK191:BK196" si="9">ROUND(I191*H191,2)</f>
        <v>0</v>
      </c>
      <c r="BL191" s="18" t="s">
        <v>194</v>
      </c>
      <c r="BM191" s="144" t="s">
        <v>591</v>
      </c>
    </row>
    <row r="192" spans="2:65" s="1" customFormat="1" ht="16.5" customHeight="1">
      <c r="B192" s="33"/>
      <c r="C192" s="133" t="s">
        <v>385</v>
      </c>
      <c r="D192" s="133" t="s">
        <v>189</v>
      </c>
      <c r="E192" s="134" t="s">
        <v>1560</v>
      </c>
      <c r="F192" s="135" t="s">
        <v>1561</v>
      </c>
      <c r="G192" s="136" t="s">
        <v>244</v>
      </c>
      <c r="H192" s="137">
        <v>180</v>
      </c>
      <c r="I192" s="138"/>
      <c r="J192" s="139">
        <f t="shared" si="0"/>
        <v>0</v>
      </c>
      <c r="K192" s="135" t="s">
        <v>1</v>
      </c>
      <c r="L192" s="33"/>
      <c r="M192" s="140" t="s">
        <v>1</v>
      </c>
      <c r="N192" s="141" t="s">
        <v>46</v>
      </c>
      <c r="P192" s="142">
        <f t="shared" si="1"/>
        <v>0</v>
      </c>
      <c r="Q192" s="142">
        <v>0</v>
      </c>
      <c r="R192" s="142">
        <f t="shared" si="2"/>
        <v>0</v>
      </c>
      <c r="S192" s="142">
        <v>0</v>
      </c>
      <c r="T192" s="143">
        <f t="shared" si="3"/>
        <v>0</v>
      </c>
      <c r="AR192" s="144" t="s">
        <v>194</v>
      </c>
      <c r="AT192" s="144" t="s">
        <v>189</v>
      </c>
      <c r="AU192" s="144" t="s">
        <v>21</v>
      </c>
      <c r="AY192" s="18" t="s">
        <v>187</v>
      </c>
      <c r="BE192" s="145">
        <f t="shared" si="4"/>
        <v>0</v>
      </c>
      <c r="BF192" s="145">
        <f t="shared" si="5"/>
        <v>0</v>
      </c>
      <c r="BG192" s="145">
        <f t="shared" si="6"/>
        <v>0</v>
      </c>
      <c r="BH192" s="145">
        <f t="shared" si="7"/>
        <v>0</v>
      </c>
      <c r="BI192" s="145">
        <f t="shared" si="8"/>
        <v>0</v>
      </c>
      <c r="BJ192" s="18" t="s">
        <v>21</v>
      </c>
      <c r="BK192" s="145">
        <f t="shared" si="9"/>
        <v>0</v>
      </c>
      <c r="BL192" s="18" t="s">
        <v>194</v>
      </c>
      <c r="BM192" s="144" t="s">
        <v>599</v>
      </c>
    </row>
    <row r="193" spans="2:65" s="1" customFormat="1" ht="16.5" customHeight="1">
      <c r="B193" s="33"/>
      <c r="C193" s="133" t="s">
        <v>395</v>
      </c>
      <c r="D193" s="133" t="s">
        <v>189</v>
      </c>
      <c r="E193" s="134" t="s">
        <v>1562</v>
      </c>
      <c r="F193" s="135" t="s">
        <v>1563</v>
      </c>
      <c r="G193" s="136" t="s">
        <v>1165</v>
      </c>
      <c r="H193" s="137">
        <v>2</v>
      </c>
      <c r="I193" s="138"/>
      <c r="J193" s="139">
        <f t="shared" si="0"/>
        <v>0</v>
      </c>
      <c r="K193" s="135" t="s">
        <v>1</v>
      </c>
      <c r="L193" s="33"/>
      <c r="M193" s="140" t="s">
        <v>1</v>
      </c>
      <c r="N193" s="141" t="s">
        <v>46</v>
      </c>
      <c r="P193" s="142">
        <f t="shared" si="1"/>
        <v>0</v>
      </c>
      <c r="Q193" s="142">
        <v>0</v>
      </c>
      <c r="R193" s="142">
        <f t="shared" si="2"/>
        <v>0</v>
      </c>
      <c r="S193" s="142">
        <v>0</v>
      </c>
      <c r="T193" s="143">
        <f t="shared" si="3"/>
        <v>0</v>
      </c>
      <c r="AR193" s="144" t="s">
        <v>194</v>
      </c>
      <c r="AT193" s="144" t="s">
        <v>189</v>
      </c>
      <c r="AU193" s="144" t="s">
        <v>21</v>
      </c>
      <c r="AY193" s="18" t="s">
        <v>187</v>
      </c>
      <c r="BE193" s="145">
        <f t="shared" si="4"/>
        <v>0</v>
      </c>
      <c r="BF193" s="145">
        <f t="shared" si="5"/>
        <v>0</v>
      </c>
      <c r="BG193" s="145">
        <f t="shared" si="6"/>
        <v>0</v>
      </c>
      <c r="BH193" s="145">
        <f t="shared" si="7"/>
        <v>0</v>
      </c>
      <c r="BI193" s="145">
        <f t="shared" si="8"/>
        <v>0</v>
      </c>
      <c r="BJ193" s="18" t="s">
        <v>21</v>
      </c>
      <c r="BK193" s="145">
        <f t="shared" si="9"/>
        <v>0</v>
      </c>
      <c r="BL193" s="18" t="s">
        <v>194</v>
      </c>
      <c r="BM193" s="144" t="s">
        <v>608</v>
      </c>
    </row>
    <row r="194" spans="2:65" s="1" customFormat="1" ht="16.5" customHeight="1">
      <c r="B194" s="33"/>
      <c r="C194" s="133" t="s">
        <v>401</v>
      </c>
      <c r="D194" s="133" t="s">
        <v>189</v>
      </c>
      <c r="E194" s="134" t="s">
        <v>1564</v>
      </c>
      <c r="F194" s="135" t="s">
        <v>1565</v>
      </c>
      <c r="G194" s="136" t="s">
        <v>1165</v>
      </c>
      <c r="H194" s="137">
        <v>2</v>
      </c>
      <c r="I194" s="138"/>
      <c r="J194" s="139">
        <f t="shared" si="0"/>
        <v>0</v>
      </c>
      <c r="K194" s="135" t="s">
        <v>1</v>
      </c>
      <c r="L194" s="33"/>
      <c r="M194" s="140" t="s">
        <v>1</v>
      </c>
      <c r="N194" s="141" t="s">
        <v>46</v>
      </c>
      <c r="P194" s="142">
        <f t="shared" si="1"/>
        <v>0</v>
      </c>
      <c r="Q194" s="142">
        <v>0</v>
      </c>
      <c r="R194" s="142">
        <f t="shared" si="2"/>
        <v>0</v>
      </c>
      <c r="S194" s="142">
        <v>0</v>
      </c>
      <c r="T194" s="143">
        <f t="shared" si="3"/>
        <v>0</v>
      </c>
      <c r="AR194" s="144" t="s">
        <v>194</v>
      </c>
      <c r="AT194" s="144" t="s">
        <v>189</v>
      </c>
      <c r="AU194" s="144" t="s">
        <v>21</v>
      </c>
      <c r="AY194" s="18" t="s">
        <v>187</v>
      </c>
      <c r="BE194" s="145">
        <f t="shared" si="4"/>
        <v>0</v>
      </c>
      <c r="BF194" s="145">
        <f t="shared" si="5"/>
        <v>0</v>
      </c>
      <c r="BG194" s="145">
        <f t="shared" si="6"/>
        <v>0</v>
      </c>
      <c r="BH194" s="145">
        <f t="shared" si="7"/>
        <v>0</v>
      </c>
      <c r="BI194" s="145">
        <f t="shared" si="8"/>
        <v>0</v>
      </c>
      <c r="BJ194" s="18" t="s">
        <v>21</v>
      </c>
      <c r="BK194" s="145">
        <f t="shared" si="9"/>
        <v>0</v>
      </c>
      <c r="BL194" s="18" t="s">
        <v>194</v>
      </c>
      <c r="BM194" s="144" t="s">
        <v>617</v>
      </c>
    </row>
    <row r="195" spans="2:65" s="1" customFormat="1" ht="16.5" customHeight="1">
      <c r="B195" s="33"/>
      <c r="C195" s="133" t="s">
        <v>407</v>
      </c>
      <c r="D195" s="133" t="s">
        <v>189</v>
      </c>
      <c r="E195" s="134" t="s">
        <v>1566</v>
      </c>
      <c r="F195" s="135" t="s">
        <v>1567</v>
      </c>
      <c r="G195" s="136" t="s">
        <v>1165</v>
      </c>
      <c r="H195" s="137">
        <v>2</v>
      </c>
      <c r="I195" s="138"/>
      <c r="J195" s="139">
        <f t="shared" si="0"/>
        <v>0</v>
      </c>
      <c r="K195" s="135" t="s">
        <v>1</v>
      </c>
      <c r="L195" s="33"/>
      <c r="M195" s="140" t="s">
        <v>1</v>
      </c>
      <c r="N195" s="141" t="s">
        <v>46</v>
      </c>
      <c r="P195" s="142">
        <f t="shared" si="1"/>
        <v>0</v>
      </c>
      <c r="Q195" s="142">
        <v>0</v>
      </c>
      <c r="R195" s="142">
        <f t="shared" si="2"/>
        <v>0</v>
      </c>
      <c r="S195" s="142">
        <v>0</v>
      </c>
      <c r="T195" s="143">
        <f t="shared" si="3"/>
        <v>0</v>
      </c>
      <c r="AR195" s="144" t="s">
        <v>194</v>
      </c>
      <c r="AT195" s="144" t="s">
        <v>189</v>
      </c>
      <c r="AU195" s="144" t="s">
        <v>21</v>
      </c>
      <c r="AY195" s="18" t="s">
        <v>187</v>
      </c>
      <c r="BE195" s="145">
        <f t="shared" si="4"/>
        <v>0</v>
      </c>
      <c r="BF195" s="145">
        <f t="shared" si="5"/>
        <v>0</v>
      </c>
      <c r="BG195" s="145">
        <f t="shared" si="6"/>
        <v>0</v>
      </c>
      <c r="BH195" s="145">
        <f t="shared" si="7"/>
        <v>0</v>
      </c>
      <c r="BI195" s="145">
        <f t="shared" si="8"/>
        <v>0</v>
      </c>
      <c r="BJ195" s="18" t="s">
        <v>21</v>
      </c>
      <c r="BK195" s="145">
        <f t="shared" si="9"/>
        <v>0</v>
      </c>
      <c r="BL195" s="18" t="s">
        <v>194</v>
      </c>
      <c r="BM195" s="144" t="s">
        <v>625</v>
      </c>
    </row>
    <row r="196" spans="2:65" s="1" customFormat="1" ht="24.15" customHeight="1">
      <c r="B196" s="33"/>
      <c r="C196" s="133" t="s">
        <v>415</v>
      </c>
      <c r="D196" s="133" t="s">
        <v>189</v>
      </c>
      <c r="E196" s="134" t="s">
        <v>1568</v>
      </c>
      <c r="F196" s="135" t="s">
        <v>1569</v>
      </c>
      <c r="G196" s="136" t="s">
        <v>1165</v>
      </c>
      <c r="H196" s="137">
        <v>1</v>
      </c>
      <c r="I196" s="138"/>
      <c r="J196" s="139">
        <f t="shared" si="0"/>
        <v>0</v>
      </c>
      <c r="K196" s="135" t="s">
        <v>1</v>
      </c>
      <c r="L196" s="33"/>
      <c r="M196" s="140" t="s">
        <v>1</v>
      </c>
      <c r="N196" s="141" t="s">
        <v>46</v>
      </c>
      <c r="P196" s="142">
        <f t="shared" si="1"/>
        <v>0</v>
      </c>
      <c r="Q196" s="142">
        <v>0</v>
      </c>
      <c r="R196" s="142">
        <f t="shared" si="2"/>
        <v>0</v>
      </c>
      <c r="S196" s="142">
        <v>0</v>
      </c>
      <c r="T196" s="143">
        <f t="shared" si="3"/>
        <v>0</v>
      </c>
      <c r="AR196" s="144" t="s">
        <v>194</v>
      </c>
      <c r="AT196" s="144" t="s">
        <v>189</v>
      </c>
      <c r="AU196" s="144" t="s">
        <v>21</v>
      </c>
      <c r="AY196" s="18" t="s">
        <v>187</v>
      </c>
      <c r="BE196" s="145">
        <f t="shared" si="4"/>
        <v>0</v>
      </c>
      <c r="BF196" s="145">
        <f t="shared" si="5"/>
        <v>0</v>
      </c>
      <c r="BG196" s="145">
        <f t="shared" si="6"/>
        <v>0</v>
      </c>
      <c r="BH196" s="145">
        <f t="shared" si="7"/>
        <v>0</v>
      </c>
      <c r="BI196" s="145">
        <f t="shared" si="8"/>
        <v>0</v>
      </c>
      <c r="BJ196" s="18" t="s">
        <v>21</v>
      </c>
      <c r="BK196" s="145">
        <f t="shared" si="9"/>
        <v>0</v>
      </c>
      <c r="BL196" s="18" t="s">
        <v>194</v>
      </c>
      <c r="BM196" s="144" t="s">
        <v>637</v>
      </c>
    </row>
    <row r="197" spans="2:65" s="11" customFormat="1" ht="25.95" customHeight="1">
      <c r="B197" s="121"/>
      <c r="D197" s="122" t="s">
        <v>80</v>
      </c>
      <c r="E197" s="123" t="s">
        <v>1469</v>
      </c>
      <c r="F197" s="123" t="s">
        <v>1470</v>
      </c>
      <c r="I197" s="124"/>
      <c r="J197" s="125">
        <f>BK197</f>
        <v>0</v>
      </c>
      <c r="L197" s="121"/>
      <c r="M197" s="126"/>
      <c r="P197" s="127">
        <f>SUM(P198:P200)</f>
        <v>0</v>
      </c>
      <c r="R197" s="127">
        <f>SUM(R198:R200)</f>
        <v>0</v>
      </c>
      <c r="T197" s="128">
        <f>SUM(T198:T200)</f>
        <v>0</v>
      </c>
      <c r="AR197" s="122" t="s">
        <v>21</v>
      </c>
      <c r="AT197" s="129" t="s">
        <v>80</v>
      </c>
      <c r="AU197" s="129" t="s">
        <v>81</v>
      </c>
      <c r="AY197" s="122" t="s">
        <v>187</v>
      </c>
      <c r="BK197" s="130">
        <f>SUM(BK198:BK200)</f>
        <v>0</v>
      </c>
    </row>
    <row r="198" spans="2:65" s="1" customFormat="1" ht="16.5" customHeight="1">
      <c r="B198" s="33"/>
      <c r="C198" s="133" t="s">
        <v>415</v>
      </c>
      <c r="D198" s="133" t="s">
        <v>189</v>
      </c>
      <c r="E198" s="134" t="s">
        <v>1505</v>
      </c>
      <c r="F198" s="135" t="s">
        <v>1596</v>
      </c>
      <c r="G198" s="136" t="s">
        <v>244</v>
      </c>
      <c r="H198" s="137">
        <v>33</v>
      </c>
      <c r="I198" s="138"/>
      <c r="J198" s="139">
        <f>ROUND(I198*H198,2)</f>
        <v>0</v>
      </c>
      <c r="K198" s="135" t="s">
        <v>1</v>
      </c>
      <c r="L198" s="33"/>
      <c r="M198" s="140" t="s">
        <v>1</v>
      </c>
      <c r="N198" s="141" t="s">
        <v>46</v>
      </c>
      <c r="P198" s="142">
        <f>O198*H198</f>
        <v>0</v>
      </c>
      <c r="Q198" s="142">
        <v>0</v>
      </c>
      <c r="R198" s="142">
        <f>Q198*H198</f>
        <v>0</v>
      </c>
      <c r="S198" s="142">
        <v>0</v>
      </c>
      <c r="T198" s="143">
        <f>S198*H198</f>
        <v>0</v>
      </c>
      <c r="AR198" s="144" t="s">
        <v>194</v>
      </c>
      <c r="AT198" s="144" t="s">
        <v>189</v>
      </c>
      <c r="AU198" s="144" t="s">
        <v>21</v>
      </c>
      <c r="AY198" s="18" t="s">
        <v>187</v>
      </c>
      <c r="BE198" s="145">
        <f>IF(N198="základní",J198,0)</f>
        <v>0</v>
      </c>
      <c r="BF198" s="145">
        <f>IF(N198="snížená",J198,0)</f>
        <v>0</v>
      </c>
      <c r="BG198" s="145">
        <f>IF(N198="zákl. přenesená",J198,0)</f>
        <v>0</v>
      </c>
      <c r="BH198" s="145">
        <f>IF(N198="sníž. přenesená",J198,0)</f>
        <v>0</v>
      </c>
      <c r="BI198" s="145">
        <f>IF(N198="nulová",J198,0)</f>
        <v>0</v>
      </c>
      <c r="BJ198" s="18" t="s">
        <v>21</v>
      </c>
      <c r="BK198" s="145">
        <f>ROUND(I198*H198,2)</f>
        <v>0</v>
      </c>
      <c r="BL198" s="18" t="s">
        <v>194</v>
      </c>
      <c r="BM198" s="144" t="s">
        <v>646</v>
      </c>
    </row>
    <row r="199" spans="2:65" s="1" customFormat="1" ht="19.2">
      <c r="B199" s="33"/>
      <c r="D199" s="147" t="s">
        <v>219</v>
      </c>
      <c r="F199" s="167" t="s">
        <v>1597</v>
      </c>
      <c r="I199" s="168"/>
      <c r="L199" s="33"/>
      <c r="M199" s="169"/>
      <c r="T199" s="57"/>
      <c r="AT199" s="18" t="s">
        <v>219</v>
      </c>
      <c r="AU199" s="18" t="s">
        <v>21</v>
      </c>
    </row>
    <row r="200" spans="2:65" s="1" customFormat="1" ht="16.5" customHeight="1">
      <c r="B200" s="33"/>
      <c r="C200" s="133" t="s">
        <v>81</v>
      </c>
      <c r="D200" s="133" t="s">
        <v>189</v>
      </c>
      <c r="E200" s="134" t="s">
        <v>1471</v>
      </c>
      <c r="F200" s="135" t="s">
        <v>1472</v>
      </c>
      <c r="G200" s="136" t="s">
        <v>1161</v>
      </c>
      <c r="H200" s="137">
        <v>4.5</v>
      </c>
      <c r="I200" s="138"/>
      <c r="J200" s="139">
        <f>ROUND(I200*H200,2)</f>
        <v>0</v>
      </c>
      <c r="K200" s="135" t="s">
        <v>1</v>
      </c>
      <c r="L200" s="33"/>
      <c r="M200" s="140" t="s">
        <v>1</v>
      </c>
      <c r="N200" s="141" t="s">
        <v>46</v>
      </c>
      <c r="P200" s="142">
        <f>O200*H200</f>
        <v>0</v>
      </c>
      <c r="Q200" s="142">
        <v>0</v>
      </c>
      <c r="R200" s="142">
        <f>Q200*H200</f>
        <v>0</v>
      </c>
      <c r="S200" s="142">
        <v>0</v>
      </c>
      <c r="T200" s="143">
        <f>S200*H200</f>
        <v>0</v>
      </c>
      <c r="AR200" s="144" t="s">
        <v>194</v>
      </c>
      <c r="AT200" s="144" t="s">
        <v>189</v>
      </c>
      <c r="AU200" s="144" t="s">
        <v>21</v>
      </c>
      <c r="AY200" s="18" t="s">
        <v>187</v>
      </c>
      <c r="BE200" s="145">
        <f>IF(N200="základní",J200,0)</f>
        <v>0</v>
      </c>
      <c r="BF200" s="145">
        <f>IF(N200="snížená",J200,0)</f>
        <v>0</v>
      </c>
      <c r="BG200" s="145">
        <f>IF(N200="zákl. přenesená",J200,0)</f>
        <v>0</v>
      </c>
      <c r="BH200" s="145">
        <f>IF(N200="sníž. přenesená",J200,0)</f>
        <v>0</v>
      </c>
      <c r="BI200" s="145">
        <f>IF(N200="nulová",J200,0)</f>
        <v>0</v>
      </c>
      <c r="BJ200" s="18" t="s">
        <v>21</v>
      </c>
      <c r="BK200" s="145">
        <f>ROUND(I200*H200,2)</f>
        <v>0</v>
      </c>
      <c r="BL200" s="18" t="s">
        <v>194</v>
      </c>
      <c r="BM200" s="144" t="s">
        <v>654</v>
      </c>
    </row>
    <row r="201" spans="2:65" s="11" customFormat="1" ht="25.95" customHeight="1">
      <c r="B201" s="121"/>
      <c r="D201" s="122" t="s">
        <v>80</v>
      </c>
      <c r="E201" s="123" t="s">
        <v>1507</v>
      </c>
      <c r="F201" s="123" t="s">
        <v>1508</v>
      </c>
      <c r="I201" s="124"/>
      <c r="J201" s="125">
        <f>BK201</f>
        <v>0</v>
      </c>
      <c r="L201" s="121"/>
      <c r="M201" s="126"/>
      <c r="P201" s="127">
        <f>P202</f>
        <v>0</v>
      </c>
      <c r="R201" s="127">
        <f>R202</f>
        <v>0</v>
      </c>
      <c r="T201" s="128">
        <f>T202</f>
        <v>0</v>
      </c>
      <c r="AR201" s="122" t="s">
        <v>21</v>
      </c>
      <c r="AT201" s="129" t="s">
        <v>80</v>
      </c>
      <c r="AU201" s="129" t="s">
        <v>81</v>
      </c>
      <c r="AY201" s="122" t="s">
        <v>187</v>
      </c>
      <c r="BK201" s="130">
        <f>BK202</f>
        <v>0</v>
      </c>
    </row>
    <row r="202" spans="2:65" s="1" customFormat="1" ht="16.5" customHeight="1">
      <c r="B202" s="33"/>
      <c r="C202" s="133" t="s">
        <v>419</v>
      </c>
      <c r="D202" s="133" t="s">
        <v>189</v>
      </c>
      <c r="E202" s="134" t="s">
        <v>1509</v>
      </c>
      <c r="F202" s="135" t="s">
        <v>1510</v>
      </c>
      <c r="G202" s="136" t="s">
        <v>1161</v>
      </c>
      <c r="H202" s="137">
        <v>5.508</v>
      </c>
      <c r="I202" s="138"/>
      <c r="J202" s="139">
        <f>ROUND(I202*H202,2)</f>
        <v>0</v>
      </c>
      <c r="K202" s="135" t="s">
        <v>1</v>
      </c>
      <c r="L202" s="33"/>
      <c r="M202" s="187" t="s">
        <v>1</v>
      </c>
      <c r="N202" s="188" t="s">
        <v>46</v>
      </c>
      <c r="O202" s="189"/>
      <c r="P202" s="190">
        <f>O202*H202</f>
        <v>0</v>
      </c>
      <c r="Q202" s="190">
        <v>0</v>
      </c>
      <c r="R202" s="190">
        <f>Q202*H202</f>
        <v>0</v>
      </c>
      <c r="S202" s="190">
        <v>0</v>
      </c>
      <c r="T202" s="191">
        <f>S202*H202</f>
        <v>0</v>
      </c>
      <c r="AR202" s="144" t="s">
        <v>194</v>
      </c>
      <c r="AT202" s="144" t="s">
        <v>189</v>
      </c>
      <c r="AU202" s="144" t="s">
        <v>21</v>
      </c>
      <c r="AY202" s="18" t="s">
        <v>187</v>
      </c>
      <c r="BE202" s="145">
        <f>IF(N202="základní",J202,0)</f>
        <v>0</v>
      </c>
      <c r="BF202" s="145">
        <f>IF(N202="snížená",J202,0)</f>
        <v>0</v>
      </c>
      <c r="BG202" s="145">
        <f>IF(N202="zákl. přenesená",J202,0)</f>
        <v>0</v>
      </c>
      <c r="BH202" s="145">
        <f>IF(N202="sníž. přenesená",J202,0)</f>
        <v>0</v>
      </c>
      <c r="BI202" s="145">
        <f>IF(N202="nulová",J202,0)</f>
        <v>0</v>
      </c>
      <c r="BJ202" s="18" t="s">
        <v>21</v>
      </c>
      <c r="BK202" s="145">
        <f>ROUND(I202*H202,2)</f>
        <v>0</v>
      </c>
      <c r="BL202" s="18" t="s">
        <v>194</v>
      </c>
      <c r="BM202" s="144" t="s">
        <v>669</v>
      </c>
    </row>
    <row r="203" spans="2:65" s="1" customFormat="1" ht="6.9" customHeight="1">
      <c r="B203" s="45"/>
      <c r="C203" s="46"/>
      <c r="D203" s="46"/>
      <c r="E203" s="46"/>
      <c r="F203" s="46"/>
      <c r="G203" s="46"/>
      <c r="H203" s="46"/>
      <c r="I203" s="46"/>
      <c r="J203" s="46"/>
      <c r="K203" s="46"/>
      <c r="L203" s="33"/>
    </row>
  </sheetData>
  <sheetProtection algorithmName="SHA-512" hashValue="TwrIxSIePmOU7XuExDYDWls6XBKswSVM8Xt/cTQyB9K2F3xEZiz5UpoA/3GMUr0zLKMUBiHkdI026KyDxwHq1A==" saltValue="pweyNQVCVFt21VH7qzLKzDqBwnQbIhrcCXhcByqRxOQHk+MXGSMu/4Z+Onj+N/5/gyIVrQHIR2W7nH3S7iSLTw==" spinCount="100000" sheet="1" objects="1" scenarios="1" formatColumns="0" formatRows="0" autoFilter="0"/>
  <autoFilter ref="C122:K202" xr:uid="{00000000-0009-0000-0000-00000E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4" fitToHeight="100" orientation="landscape" r:id="rId1"/>
  <headerFooter>
    <oddFooter>&amp;CStrana &amp;P z &amp;N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B2:BM215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8" t="s">
        <v>133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91</v>
      </c>
    </row>
    <row r="4" spans="2:46" ht="24.9" customHeight="1">
      <c r="B4" s="21"/>
      <c r="D4" s="22" t="s">
        <v>144</v>
      </c>
      <c r="L4" s="21"/>
      <c r="M4" s="89" t="s">
        <v>10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241" t="str">
        <f>'Rekapitulace stavby'!K6</f>
        <v>Liberecká náplavka - Revize 03</v>
      </c>
      <c r="F7" s="242"/>
      <c r="G7" s="242"/>
      <c r="H7" s="242"/>
      <c r="L7" s="21"/>
    </row>
    <row r="8" spans="2:46" s="1" customFormat="1" ht="12" customHeight="1">
      <c r="B8" s="33"/>
      <c r="D8" s="28" t="s">
        <v>145</v>
      </c>
      <c r="L8" s="33"/>
    </row>
    <row r="9" spans="2:46" s="1" customFormat="1" ht="16.5" customHeight="1">
      <c r="B9" s="33"/>
      <c r="E9" s="207" t="s">
        <v>1598</v>
      </c>
      <c r="F9" s="243"/>
      <c r="G9" s="243"/>
      <c r="H9" s="243"/>
      <c r="L9" s="33"/>
    </row>
    <row r="10" spans="2:46" s="1" customFormat="1" ht="10.199999999999999">
      <c r="B10" s="33"/>
      <c r="L10" s="33"/>
    </row>
    <row r="11" spans="2:46" s="1" customFormat="1" ht="12" customHeight="1">
      <c r="B11" s="33"/>
      <c r="D11" s="28" t="s">
        <v>19</v>
      </c>
      <c r="F11" s="26" t="s">
        <v>134</v>
      </c>
      <c r="I11" s="28" t="s">
        <v>20</v>
      </c>
      <c r="J11" s="26" t="s">
        <v>1</v>
      </c>
      <c r="L11" s="33"/>
    </row>
    <row r="12" spans="2:46" s="1" customFormat="1" ht="12" customHeight="1">
      <c r="B12" s="33"/>
      <c r="D12" s="28" t="s">
        <v>22</v>
      </c>
      <c r="F12" s="26" t="s">
        <v>148</v>
      </c>
      <c r="I12" s="28" t="s">
        <v>24</v>
      </c>
      <c r="J12" s="53" t="str">
        <f>'Rekapitulace stavby'!AN8</f>
        <v>15. 10. 2025</v>
      </c>
      <c r="L12" s="33"/>
    </row>
    <row r="13" spans="2:46" s="1" customFormat="1" ht="10.8" customHeight="1">
      <c r="B13" s="33"/>
      <c r="L13" s="33"/>
    </row>
    <row r="14" spans="2:46" s="1" customFormat="1" ht="12" customHeight="1">
      <c r="B14" s="33"/>
      <c r="D14" s="28" t="s">
        <v>28</v>
      </c>
      <c r="I14" s="28" t="s">
        <v>29</v>
      </c>
      <c r="J14" s="26" t="str">
        <f>IF('Rekapitulace stavby'!AN10="","",'Rekapitulace stavby'!AN10)</f>
        <v/>
      </c>
      <c r="L14" s="33"/>
    </row>
    <row r="15" spans="2:46" s="1" customFormat="1" ht="18" customHeight="1">
      <c r="B15" s="33"/>
      <c r="E15" s="26" t="str">
        <f>IF('Rekapitulace stavby'!E11="","",'Rekapitulace stavby'!E11)</f>
        <v xml:space="preserve">Statutární město Liberec </v>
      </c>
      <c r="I15" s="28" t="s">
        <v>31</v>
      </c>
      <c r="J15" s="26" t="str">
        <f>IF('Rekapitulace stavby'!AN11="","",'Rekapitulace stavby'!AN11)</f>
        <v/>
      </c>
      <c r="L15" s="33"/>
    </row>
    <row r="16" spans="2:46" s="1" customFormat="1" ht="6.9" customHeight="1">
      <c r="B16" s="33"/>
      <c r="L16" s="33"/>
    </row>
    <row r="17" spans="2:12" s="1" customFormat="1" ht="12" customHeight="1">
      <c r="B17" s="33"/>
      <c r="D17" s="28" t="s">
        <v>32</v>
      </c>
      <c r="I17" s="28" t="s">
        <v>29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244" t="str">
        <f>'Rekapitulace stavby'!E14</f>
        <v>Vyplň údaj</v>
      </c>
      <c r="F18" s="213"/>
      <c r="G18" s="213"/>
      <c r="H18" s="213"/>
      <c r="I18" s="28" t="s">
        <v>31</v>
      </c>
      <c r="J18" s="29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8" t="s">
        <v>34</v>
      </c>
      <c r="I20" s="28" t="s">
        <v>29</v>
      </c>
      <c r="J20" s="26" t="str">
        <f>IF('Rekapitulace stavby'!AN16="","",'Rekapitulace stavby'!AN16)</f>
        <v/>
      </c>
      <c r="L20" s="33"/>
    </row>
    <row r="21" spans="2:12" s="1" customFormat="1" ht="18" customHeight="1">
      <c r="B21" s="33"/>
      <c r="E21" s="26" t="str">
        <f>IF('Rekapitulace stavby'!E17="","",'Rekapitulace stavby'!E17)</f>
        <v>re: architekti studio s.r.o.</v>
      </c>
      <c r="I21" s="28" t="s">
        <v>31</v>
      </c>
      <c r="J21" s="26" t="str">
        <f>IF('Rekapitulace stavby'!AN17="","",'Rekapitulace stavby'!AN17)</f>
        <v/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8" t="s">
        <v>37</v>
      </c>
      <c r="I23" s="28" t="s">
        <v>29</v>
      </c>
      <c r="J23" s="26" t="str">
        <f>IF('Rekapitulace stavby'!AN19="","",'Rekapitulace stavby'!AN19)</f>
        <v/>
      </c>
      <c r="L23" s="33"/>
    </row>
    <row r="24" spans="2:12" s="1" customFormat="1" ht="18" customHeight="1">
      <c r="B24" s="33"/>
      <c r="E24" s="26" t="str">
        <f>IF('Rekapitulace stavby'!E20="","",'Rekapitulace stavby'!E20)</f>
        <v>PROPOS Liberec s.r.o.</v>
      </c>
      <c r="I24" s="28" t="s">
        <v>31</v>
      </c>
      <c r="J24" s="26" t="str">
        <f>IF('Rekapitulace stavby'!AN20="","",'Rekapitulace stavby'!AN20)</f>
        <v/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8" t="s">
        <v>39</v>
      </c>
      <c r="L26" s="33"/>
    </row>
    <row r="27" spans="2:12" s="7" customFormat="1" ht="95.25" customHeight="1">
      <c r="B27" s="90"/>
      <c r="E27" s="218" t="s">
        <v>1599</v>
      </c>
      <c r="F27" s="218"/>
      <c r="G27" s="218"/>
      <c r="H27" s="218"/>
      <c r="L27" s="90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4"/>
      <c r="E29" s="54"/>
      <c r="F29" s="54"/>
      <c r="G29" s="54"/>
      <c r="H29" s="54"/>
      <c r="I29" s="54"/>
      <c r="J29" s="54"/>
      <c r="K29" s="54"/>
      <c r="L29" s="33"/>
    </row>
    <row r="30" spans="2:12" s="1" customFormat="1" ht="25.35" customHeight="1">
      <c r="B30" s="33"/>
      <c r="D30" s="91" t="s">
        <v>41</v>
      </c>
      <c r="J30" s="67">
        <f>ROUND(J121, 2)</f>
        <v>0</v>
      </c>
      <c r="L30" s="33"/>
    </row>
    <row r="31" spans="2:12" s="1" customFormat="1" ht="6.9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14.4" customHeight="1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4" customHeight="1">
      <c r="B33" s="33"/>
      <c r="D33" s="56" t="s">
        <v>45</v>
      </c>
      <c r="E33" s="28" t="s">
        <v>46</v>
      </c>
      <c r="F33" s="92">
        <f>ROUND((SUM(BE121:BE214)),  2)</f>
        <v>0</v>
      </c>
      <c r="I33" s="93">
        <v>0.21</v>
      </c>
      <c r="J33" s="92">
        <f>ROUND(((SUM(BE121:BE214))*I33),  2)</f>
        <v>0</v>
      </c>
      <c r="L33" s="33"/>
    </row>
    <row r="34" spans="2:12" s="1" customFormat="1" ht="14.4" customHeight="1">
      <c r="B34" s="33"/>
      <c r="E34" s="28" t="s">
        <v>47</v>
      </c>
      <c r="F34" s="92">
        <f>ROUND((SUM(BF121:BF214)),  2)</f>
        <v>0</v>
      </c>
      <c r="I34" s="93">
        <v>0.12</v>
      </c>
      <c r="J34" s="92">
        <f>ROUND(((SUM(BF121:BF214))*I34),  2)</f>
        <v>0</v>
      </c>
      <c r="L34" s="33"/>
    </row>
    <row r="35" spans="2:12" s="1" customFormat="1" ht="14.4" hidden="1" customHeight="1">
      <c r="B35" s="33"/>
      <c r="E35" s="28" t="s">
        <v>48</v>
      </c>
      <c r="F35" s="92">
        <f>ROUND((SUM(BG121:BG214)),  2)</f>
        <v>0</v>
      </c>
      <c r="I35" s="93">
        <v>0.21</v>
      </c>
      <c r="J35" s="92">
        <f>0</f>
        <v>0</v>
      </c>
      <c r="L35" s="33"/>
    </row>
    <row r="36" spans="2:12" s="1" customFormat="1" ht="14.4" hidden="1" customHeight="1">
      <c r="B36" s="33"/>
      <c r="E36" s="28" t="s">
        <v>49</v>
      </c>
      <c r="F36" s="92">
        <f>ROUND((SUM(BH121:BH214)),  2)</f>
        <v>0</v>
      </c>
      <c r="I36" s="93">
        <v>0.12</v>
      </c>
      <c r="J36" s="92">
        <f>0</f>
        <v>0</v>
      </c>
      <c r="L36" s="33"/>
    </row>
    <row r="37" spans="2:12" s="1" customFormat="1" ht="14.4" hidden="1" customHeight="1">
      <c r="B37" s="33"/>
      <c r="E37" s="28" t="s">
        <v>50</v>
      </c>
      <c r="F37" s="92">
        <f>ROUND((SUM(BI121:BI214)),  2)</f>
        <v>0</v>
      </c>
      <c r="I37" s="93">
        <v>0</v>
      </c>
      <c r="J37" s="92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4"/>
      <c r="D39" s="95" t="s">
        <v>51</v>
      </c>
      <c r="E39" s="58"/>
      <c r="F39" s="58"/>
      <c r="G39" s="96" t="s">
        <v>52</v>
      </c>
      <c r="H39" s="97" t="s">
        <v>53</v>
      </c>
      <c r="I39" s="58"/>
      <c r="J39" s="98">
        <f>SUM(J30:J37)</f>
        <v>0</v>
      </c>
      <c r="K39" s="99"/>
      <c r="L39" s="33"/>
    </row>
    <row r="40" spans="2:12" s="1" customFormat="1" ht="14.4" customHeight="1">
      <c r="B40" s="33"/>
      <c r="L40" s="33"/>
    </row>
    <row r="41" spans="2:12" ht="14.4" customHeight="1">
      <c r="B41" s="21"/>
      <c r="L41" s="21"/>
    </row>
    <row r="42" spans="2:12" ht="14.4" customHeight="1">
      <c r="B42" s="21"/>
      <c r="L42" s="21"/>
    </row>
    <row r="43" spans="2:12" ht="14.4" customHeight="1">
      <c r="B43" s="21"/>
      <c r="L43" s="21"/>
    </row>
    <row r="44" spans="2:12" ht="14.4" customHeight="1">
      <c r="B44" s="21"/>
      <c r="L44" s="21"/>
    </row>
    <row r="45" spans="2:12" ht="14.4" customHeight="1">
      <c r="B45" s="21"/>
      <c r="L45" s="21"/>
    </row>
    <row r="46" spans="2:12" ht="14.4" customHeight="1">
      <c r="B46" s="21"/>
      <c r="L46" s="21"/>
    </row>
    <row r="47" spans="2:12" ht="14.4" customHeight="1">
      <c r="B47" s="21"/>
      <c r="L47" s="21"/>
    </row>
    <row r="48" spans="2:12" ht="14.4" customHeight="1">
      <c r="B48" s="21"/>
      <c r="L48" s="21"/>
    </row>
    <row r="49" spans="2:12" ht="14.4" customHeight="1">
      <c r="B49" s="21"/>
      <c r="L49" s="21"/>
    </row>
    <row r="50" spans="2:12" s="1" customFormat="1" ht="14.4" customHeight="1">
      <c r="B50" s="33"/>
      <c r="D50" s="42" t="s">
        <v>54</v>
      </c>
      <c r="E50" s="43"/>
      <c r="F50" s="43"/>
      <c r="G50" s="42" t="s">
        <v>55</v>
      </c>
      <c r="H50" s="43"/>
      <c r="I50" s="43"/>
      <c r="J50" s="43"/>
      <c r="K50" s="43"/>
      <c r="L50" s="33"/>
    </row>
    <row r="51" spans="2:12" ht="10.199999999999999">
      <c r="B51" s="21"/>
      <c r="L51" s="21"/>
    </row>
    <row r="52" spans="2:12" ht="10.199999999999999">
      <c r="B52" s="21"/>
      <c r="L52" s="21"/>
    </row>
    <row r="53" spans="2:12" ht="10.199999999999999">
      <c r="B53" s="21"/>
      <c r="L53" s="21"/>
    </row>
    <row r="54" spans="2:12" ht="10.199999999999999">
      <c r="B54" s="21"/>
      <c r="L54" s="21"/>
    </row>
    <row r="55" spans="2:12" ht="10.199999999999999">
      <c r="B55" s="21"/>
      <c r="L55" s="21"/>
    </row>
    <row r="56" spans="2:12" ht="10.199999999999999">
      <c r="B56" s="21"/>
      <c r="L56" s="21"/>
    </row>
    <row r="57" spans="2:12" ht="10.199999999999999">
      <c r="B57" s="21"/>
      <c r="L57" s="21"/>
    </row>
    <row r="58" spans="2:12" ht="10.199999999999999">
      <c r="B58" s="21"/>
      <c r="L58" s="21"/>
    </row>
    <row r="59" spans="2:12" ht="10.199999999999999">
      <c r="B59" s="21"/>
      <c r="L59" s="21"/>
    </row>
    <row r="60" spans="2:12" ht="10.199999999999999">
      <c r="B60" s="21"/>
      <c r="L60" s="21"/>
    </row>
    <row r="61" spans="2:12" s="1" customFormat="1" ht="13.2">
      <c r="B61" s="33"/>
      <c r="D61" s="44" t="s">
        <v>56</v>
      </c>
      <c r="E61" s="35"/>
      <c r="F61" s="100" t="s">
        <v>57</v>
      </c>
      <c r="G61" s="44" t="s">
        <v>56</v>
      </c>
      <c r="H61" s="35"/>
      <c r="I61" s="35"/>
      <c r="J61" s="101" t="s">
        <v>57</v>
      </c>
      <c r="K61" s="35"/>
      <c r="L61" s="33"/>
    </row>
    <row r="62" spans="2:12" ht="10.199999999999999">
      <c r="B62" s="21"/>
      <c r="L62" s="21"/>
    </row>
    <row r="63" spans="2:12" ht="10.199999999999999">
      <c r="B63" s="21"/>
      <c r="L63" s="21"/>
    </row>
    <row r="64" spans="2:12" ht="10.199999999999999">
      <c r="B64" s="21"/>
      <c r="L64" s="21"/>
    </row>
    <row r="65" spans="2:12" s="1" customFormat="1" ht="13.2">
      <c r="B65" s="33"/>
      <c r="D65" s="42" t="s">
        <v>58</v>
      </c>
      <c r="E65" s="43"/>
      <c r="F65" s="43"/>
      <c r="G65" s="42" t="s">
        <v>59</v>
      </c>
      <c r="H65" s="43"/>
      <c r="I65" s="43"/>
      <c r="J65" s="43"/>
      <c r="K65" s="43"/>
      <c r="L65" s="33"/>
    </row>
    <row r="66" spans="2:12" ht="10.199999999999999">
      <c r="B66" s="21"/>
      <c r="L66" s="21"/>
    </row>
    <row r="67" spans="2:12" ht="10.199999999999999">
      <c r="B67" s="21"/>
      <c r="L67" s="21"/>
    </row>
    <row r="68" spans="2:12" ht="10.199999999999999">
      <c r="B68" s="21"/>
      <c r="L68" s="21"/>
    </row>
    <row r="69" spans="2:12" ht="10.199999999999999">
      <c r="B69" s="21"/>
      <c r="L69" s="21"/>
    </row>
    <row r="70" spans="2:12" ht="10.199999999999999">
      <c r="B70" s="21"/>
      <c r="L70" s="21"/>
    </row>
    <row r="71" spans="2:12" ht="10.199999999999999">
      <c r="B71" s="21"/>
      <c r="L71" s="21"/>
    </row>
    <row r="72" spans="2:12" ht="10.199999999999999">
      <c r="B72" s="21"/>
      <c r="L72" s="21"/>
    </row>
    <row r="73" spans="2:12" ht="10.199999999999999">
      <c r="B73" s="21"/>
      <c r="L73" s="21"/>
    </row>
    <row r="74" spans="2:12" ht="10.199999999999999">
      <c r="B74" s="21"/>
      <c r="L74" s="21"/>
    </row>
    <row r="75" spans="2:12" ht="10.199999999999999">
      <c r="B75" s="21"/>
      <c r="L75" s="21"/>
    </row>
    <row r="76" spans="2:12" s="1" customFormat="1" ht="13.2">
      <c r="B76" s="33"/>
      <c r="D76" s="44" t="s">
        <v>56</v>
      </c>
      <c r="E76" s="35"/>
      <c r="F76" s="100" t="s">
        <v>57</v>
      </c>
      <c r="G76" s="44" t="s">
        <v>56</v>
      </c>
      <c r="H76" s="35"/>
      <c r="I76" s="35"/>
      <c r="J76" s="101" t="s">
        <v>57</v>
      </c>
      <c r="K76" s="35"/>
      <c r="L76" s="33"/>
    </row>
    <row r="77" spans="2:12" s="1" customFormat="1" ht="14.4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47" s="1" customFormat="1" ht="6.9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47" s="1" customFormat="1" ht="24.9" customHeight="1">
      <c r="B82" s="33"/>
      <c r="C82" s="22" t="s">
        <v>151</v>
      </c>
      <c r="L82" s="33"/>
    </row>
    <row r="83" spans="2:47" s="1" customFormat="1" ht="6.9" customHeight="1">
      <c r="B83" s="33"/>
      <c r="L83" s="33"/>
    </row>
    <row r="84" spans="2:47" s="1" customFormat="1" ht="12" customHeight="1">
      <c r="B84" s="33"/>
      <c r="C84" s="28" t="s">
        <v>16</v>
      </c>
      <c r="L84" s="33"/>
    </row>
    <row r="85" spans="2:47" s="1" customFormat="1" ht="16.5" customHeight="1">
      <c r="B85" s="33"/>
      <c r="E85" s="241" t="str">
        <f>E7</f>
        <v>Liberecká náplavka - Revize 03</v>
      </c>
      <c r="F85" s="242"/>
      <c r="G85" s="242"/>
      <c r="H85" s="242"/>
      <c r="L85" s="33"/>
    </row>
    <row r="86" spans="2:47" s="1" customFormat="1" ht="12" customHeight="1">
      <c r="B86" s="33"/>
      <c r="C86" s="28" t="s">
        <v>145</v>
      </c>
      <c r="L86" s="33"/>
    </row>
    <row r="87" spans="2:47" s="1" customFormat="1" ht="16.5" customHeight="1">
      <c r="B87" s="33"/>
      <c r="E87" s="207" t="str">
        <f>E9</f>
        <v>SO 701 - Drobná architektura - mobiliář</v>
      </c>
      <c r="F87" s="243"/>
      <c r="G87" s="243"/>
      <c r="H87" s="243"/>
      <c r="L87" s="33"/>
    </row>
    <row r="88" spans="2:47" s="1" customFormat="1" ht="6.9" customHeight="1">
      <c r="B88" s="33"/>
      <c r="L88" s="33"/>
    </row>
    <row r="89" spans="2:47" s="1" customFormat="1" ht="12" customHeight="1">
      <c r="B89" s="33"/>
      <c r="C89" s="28" t="s">
        <v>22</v>
      </c>
      <c r="F89" s="26" t="str">
        <f>F12</f>
        <v xml:space="preserve"> </v>
      </c>
      <c r="I89" s="28" t="s">
        <v>24</v>
      </c>
      <c r="J89" s="53" t="str">
        <f>IF(J12="","",J12)</f>
        <v>15. 10. 2025</v>
      </c>
      <c r="L89" s="33"/>
    </row>
    <row r="90" spans="2:47" s="1" customFormat="1" ht="6.9" customHeight="1">
      <c r="B90" s="33"/>
      <c r="L90" s="33"/>
    </row>
    <row r="91" spans="2:47" s="1" customFormat="1" ht="25.65" customHeight="1">
      <c r="B91" s="33"/>
      <c r="C91" s="28" t="s">
        <v>28</v>
      </c>
      <c r="F91" s="26" t="str">
        <f>E15</f>
        <v xml:space="preserve">Statutární město Liberec </v>
      </c>
      <c r="I91" s="28" t="s">
        <v>34</v>
      </c>
      <c r="J91" s="31" t="str">
        <f>E21</f>
        <v>re: architekti studio s.r.o.</v>
      </c>
      <c r="L91" s="33"/>
    </row>
    <row r="92" spans="2:47" s="1" customFormat="1" ht="25.65" customHeight="1">
      <c r="B92" s="33"/>
      <c r="C92" s="28" t="s">
        <v>32</v>
      </c>
      <c r="F92" s="26" t="str">
        <f>IF(E18="","",E18)</f>
        <v>Vyplň údaj</v>
      </c>
      <c r="I92" s="28" t="s">
        <v>37</v>
      </c>
      <c r="J92" s="31" t="str">
        <f>E24</f>
        <v>PROPOS Liberec s.r.o.</v>
      </c>
      <c r="L92" s="33"/>
    </row>
    <row r="93" spans="2:47" s="1" customFormat="1" ht="10.35" customHeight="1">
      <c r="B93" s="33"/>
      <c r="L93" s="33"/>
    </row>
    <row r="94" spans="2:47" s="1" customFormat="1" ht="29.25" customHeight="1">
      <c r="B94" s="33"/>
      <c r="C94" s="102" t="s">
        <v>152</v>
      </c>
      <c r="D94" s="94"/>
      <c r="E94" s="94"/>
      <c r="F94" s="94"/>
      <c r="G94" s="94"/>
      <c r="H94" s="94"/>
      <c r="I94" s="94"/>
      <c r="J94" s="103" t="s">
        <v>153</v>
      </c>
      <c r="K94" s="94"/>
      <c r="L94" s="33"/>
    </row>
    <row r="95" spans="2:47" s="1" customFormat="1" ht="10.35" customHeight="1">
      <c r="B95" s="33"/>
      <c r="L95" s="33"/>
    </row>
    <row r="96" spans="2:47" s="1" customFormat="1" ht="22.8" customHeight="1">
      <c r="B96" s="33"/>
      <c r="C96" s="104" t="s">
        <v>154</v>
      </c>
      <c r="J96" s="67">
        <f>J121</f>
        <v>0</v>
      </c>
      <c r="L96" s="33"/>
      <c r="AU96" s="18" t="s">
        <v>155</v>
      </c>
    </row>
    <row r="97" spans="2:12" s="8" customFormat="1" ht="24.9" customHeight="1">
      <c r="B97" s="105"/>
      <c r="D97" s="106" t="s">
        <v>156</v>
      </c>
      <c r="E97" s="107"/>
      <c r="F97" s="107"/>
      <c r="G97" s="107"/>
      <c r="H97" s="107"/>
      <c r="I97" s="107"/>
      <c r="J97" s="108">
        <f>J122</f>
        <v>0</v>
      </c>
      <c r="L97" s="105"/>
    </row>
    <row r="98" spans="2:12" s="9" customFormat="1" ht="19.95" customHeight="1">
      <c r="B98" s="109"/>
      <c r="D98" s="110" t="s">
        <v>157</v>
      </c>
      <c r="E98" s="111"/>
      <c r="F98" s="111"/>
      <c r="G98" s="111"/>
      <c r="H98" s="111"/>
      <c r="I98" s="111"/>
      <c r="J98" s="112">
        <f>J123</f>
        <v>0</v>
      </c>
      <c r="L98" s="109"/>
    </row>
    <row r="99" spans="2:12" s="9" customFormat="1" ht="19.95" customHeight="1">
      <c r="B99" s="109"/>
      <c r="D99" s="110" t="s">
        <v>158</v>
      </c>
      <c r="E99" s="111"/>
      <c r="F99" s="111"/>
      <c r="G99" s="111"/>
      <c r="H99" s="111"/>
      <c r="I99" s="111"/>
      <c r="J99" s="112">
        <f>J159</f>
        <v>0</v>
      </c>
      <c r="L99" s="109"/>
    </row>
    <row r="100" spans="2:12" s="9" customFormat="1" ht="19.95" customHeight="1">
      <c r="B100" s="109"/>
      <c r="D100" s="110" t="s">
        <v>1600</v>
      </c>
      <c r="E100" s="111"/>
      <c r="F100" s="111"/>
      <c r="G100" s="111"/>
      <c r="H100" s="111"/>
      <c r="I100" s="111"/>
      <c r="J100" s="112">
        <f>J190</f>
        <v>0</v>
      </c>
      <c r="L100" s="109"/>
    </row>
    <row r="101" spans="2:12" s="9" customFormat="1" ht="19.95" customHeight="1">
      <c r="B101" s="109"/>
      <c r="D101" s="110" t="s">
        <v>165</v>
      </c>
      <c r="E101" s="111"/>
      <c r="F101" s="111"/>
      <c r="G101" s="111"/>
      <c r="H101" s="111"/>
      <c r="I101" s="111"/>
      <c r="J101" s="112">
        <f>J213</f>
        <v>0</v>
      </c>
      <c r="L101" s="109"/>
    </row>
    <row r="102" spans="2:12" s="1" customFormat="1" ht="21.75" customHeight="1">
      <c r="B102" s="33"/>
      <c r="L102" s="33"/>
    </row>
    <row r="103" spans="2:12" s="1" customFormat="1" ht="6.9" customHeight="1"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33"/>
    </row>
    <row r="107" spans="2:12" s="1" customFormat="1" ht="6.9" customHeight="1"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33"/>
    </row>
    <row r="108" spans="2:12" s="1" customFormat="1" ht="24.9" customHeight="1">
      <c r="B108" s="33"/>
      <c r="C108" s="22" t="s">
        <v>172</v>
      </c>
      <c r="L108" s="33"/>
    </row>
    <row r="109" spans="2:12" s="1" customFormat="1" ht="6.9" customHeight="1">
      <c r="B109" s="33"/>
      <c r="L109" s="33"/>
    </row>
    <row r="110" spans="2:12" s="1" customFormat="1" ht="12" customHeight="1">
      <c r="B110" s="33"/>
      <c r="C110" s="28" t="s">
        <v>16</v>
      </c>
      <c r="L110" s="33"/>
    </row>
    <row r="111" spans="2:12" s="1" customFormat="1" ht="16.5" customHeight="1">
      <c r="B111" s="33"/>
      <c r="E111" s="241" t="str">
        <f>E7</f>
        <v>Liberecká náplavka - Revize 03</v>
      </c>
      <c r="F111" s="242"/>
      <c r="G111" s="242"/>
      <c r="H111" s="242"/>
      <c r="L111" s="33"/>
    </row>
    <row r="112" spans="2:12" s="1" customFormat="1" ht="12" customHeight="1">
      <c r="B112" s="33"/>
      <c r="C112" s="28" t="s">
        <v>145</v>
      </c>
      <c r="L112" s="33"/>
    </row>
    <row r="113" spans="2:65" s="1" customFormat="1" ht="16.5" customHeight="1">
      <c r="B113" s="33"/>
      <c r="E113" s="207" t="str">
        <f>E9</f>
        <v>SO 701 - Drobná architektura - mobiliář</v>
      </c>
      <c r="F113" s="243"/>
      <c r="G113" s="243"/>
      <c r="H113" s="243"/>
      <c r="L113" s="33"/>
    </row>
    <row r="114" spans="2:65" s="1" customFormat="1" ht="6.9" customHeight="1">
      <c r="B114" s="33"/>
      <c r="L114" s="33"/>
    </row>
    <row r="115" spans="2:65" s="1" customFormat="1" ht="12" customHeight="1">
      <c r="B115" s="33"/>
      <c r="C115" s="28" t="s">
        <v>22</v>
      </c>
      <c r="F115" s="26" t="str">
        <f>F12</f>
        <v xml:space="preserve"> </v>
      </c>
      <c r="I115" s="28" t="s">
        <v>24</v>
      </c>
      <c r="J115" s="53" t="str">
        <f>IF(J12="","",J12)</f>
        <v>15. 10. 2025</v>
      </c>
      <c r="L115" s="33"/>
    </row>
    <row r="116" spans="2:65" s="1" customFormat="1" ht="6.9" customHeight="1">
      <c r="B116" s="33"/>
      <c r="L116" s="33"/>
    </row>
    <row r="117" spans="2:65" s="1" customFormat="1" ht="25.65" customHeight="1">
      <c r="B117" s="33"/>
      <c r="C117" s="28" t="s">
        <v>28</v>
      </c>
      <c r="F117" s="26" t="str">
        <f>E15</f>
        <v xml:space="preserve">Statutární město Liberec </v>
      </c>
      <c r="I117" s="28" t="s">
        <v>34</v>
      </c>
      <c r="J117" s="31" t="str">
        <f>E21</f>
        <v>re: architekti studio s.r.o.</v>
      </c>
      <c r="L117" s="33"/>
    </row>
    <row r="118" spans="2:65" s="1" customFormat="1" ht="25.65" customHeight="1">
      <c r="B118" s="33"/>
      <c r="C118" s="28" t="s">
        <v>32</v>
      </c>
      <c r="F118" s="26" t="str">
        <f>IF(E18="","",E18)</f>
        <v>Vyplň údaj</v>
      </c>
      <c r="I118" s="28" t="s">
        <v>37</v>
      </c>
      <c r="J118" s="31" t="str">
        <f>E24</f>
        <v>PROPOS Liberec s.r.o.</v>
      </c>
      <c r="L118" s="33"/>
    </row>
    <row r="119" spans="2:65" s="1" customFormat="1" ht="10.35" customHeight="1">
      <c r="B119" s="33"/>
      <c r="L119" s="33"/>
    </row>
    <row r="120" spans="2:65" s="10" customFormat="1" ht="29.25" customHeight="1">
      <c r="B120" s="113"/>
      <c r="C120" s="114" t="s">
        <v>173</v>
      </c>
      <c r="D120" s="115" t="s">
        <v>66</v>
      </c>
      <c r="E120" s="115" t="s">
        <v>62</v>
      </c>
      <c r="F120" s="115" t="s">
        <v>63</v>
      </c>
      <c r="G120" s="115" t="s">
        <v>174</v>
      </c>
      <c r="H120" s="115" t="s">
        <v>175</v>
      </c>
      <c r="I120" s="115" t="s">
        <v>176</v>
      </c>
      <c r="J120" s="115" t="s">
        <v>153</v>
      </c>
      <c r="K120" s="116" t="s">
        <v>177</v>
      </c>
      <c r="L120" s="113"/>
      <c r="M120" s="60" t="s">
        <v>1</v>
      </c>
      <c r="N120" s="61" t="s">
        <v>45</v>
      </c>
      <c r="O120" s="61" t="s">
        <v>178</v>
      </c>
      <c r="P120" s="61" t="s">
        <v>179</v>
      </c>
      <c r="Q120" s="61" t="s">
        <v>180</v>
      </c>
      <c r="R120" s="61" t="s">
        <v>181</v>
      </c>
      <c r="S120" s="61" t="s">
        <v>182</v>
      </c>
      <c r="T120" s="62" t="s">
        <v>183</v>
      </c>
    </row>
    <row r="121" spans="2:65" s="1" customFormat="1" ht="22.8" customHeight="1">
      <c r="B121" s="33"/>
      <c r="C121" s="65" t="s">
        <v>184</v>
      </c>
      <c r="J121" s="117">
        <f>BK121</f>
        <v>0</v>
      </c>
      <c r="L121" s="33"/>
      <c r="M121" s="63"/>
      <c r="N121" s="54"/>
      <c r="O121" s="54"/>
      <c r="P121" s="118">
        <f>P122</f>
        <v>0</v>
      </c>
      <c r="Q121" s="54"/>
      <c r="R121" s="118">
        <f>R122</f>
        <v>24.813946819999998</v>
      </c>
      <c r="S121" s="54"/>
      <c r="T121" s="119">
        <f>T122</f>
        <v>0</v>
      </c>
      <c r="AT121" s="18" t="s">
        <v>80</v>
      </c>
      <c r="AU121" s="18" t="s">
        <v>155</v>
      </c>
      <c r="BK121" s="120">
        <f>BK122</f>
        <v>0</v>
      </c>
    </row>
    <row r="122" spans="2:65" s="11" customFormat="1" ht="25.95" customHeight="1">
      <c r="B122" s="121"/>
      <c r="D122" s="122" t="s">
        <v>80</v>
      </c>
      <c r="E122" s="123" t="s">
        <v>185</v>
      </c>
      <c r="F122" s="123" t="s">
        <v>186</v>
      </c>
      <c r="I122" s="124"/>
      <c r="J122" s="125">
        <f>BK122</f>
        <v>0</v>
      </c>
      <c r="L122" s="121"/>
      <c r="M122" s="126"/>
      <c r="P122" s="127">
        <f>P123+P159+P190+P213</f>
        <v>0</v>
      </c>
      <c r="R122" s="127">
        <f>R123+R159+R190+R213</f>
        <v>24.813946819999998</v>
      </c>
      <c r="T122" s="128">
        <f>T123+T159+T190+T213</f>
        <v>0</v>
      </c>
      <c r="AR122" s="122" t="s">
        <v>21</v>
      </c>
      <c r="AT122" s="129" t="s">
        <v>80</v>
      </c>
      <c r="AU122" s="129" t="s">
        <v>81</v>
      </c>
      <c r="AY122" s="122" t="s">
        <v>187</v>
      </c>
      <c r="BK122" s="130">
        <f>BK123+BK159+BK190+BK213</f>
        <v>0</v>
      </c>
    </row>
    <row r="123" spans="2:65" s="11" customFormat="1" ht="22.8" customHeight="1">
      <c r="B123" s="121"/>
      <c r="D123" s="122" t="s">
        <v>80</v>
      </c>
      <c r="E123" s="131" t="s">
        <v>21</v>
      </c>
      <c r="F123" s="131" t="s">
        <v>188</v>
      </c>
      <c r="I123" s="124"/>
      <c r="J123" s="132">
        <f>BK123</f>
        <v>0</v>
      </c>
      <c r="L123" s="121"/>
      <c r="M123" s="126"/>
      <c r="P123" s="127">
        <f>SUM(P124:P158)</f>
        <v>0</v>
      </c>
      <c r="R123" s="127">
        <f>SUM(R124:R158)</f>
        <v>0</v>
      </c>
      <c r="T123" s="128">
        <f>SUM(T124:T158)</f>
        <v>0</v>
      </c>
      <c r="AR123" s="122" t="s">
        <v>21</v>
      </c>
      <c r="AT123" s="129" t="s">
        <v>80</v>
      </c>
      <c r="AU123" s="129" t="s">
        <v>21</v>
      </c>
      <c r="AY123" s="122" t="s">
        <v>187</v>
      </c>
      <c r="BK123" s="130">
        <f>SUM(BK124:BK158)</f>
        <v>0</v>
      </c>
    </row>
    <row r="124" spans="2:65" s="1" customFormat="1" ht="21.75" customHeight="1">
      <c r="B124" s="33"/>
      <c r="C124" s="133" t="s">
        <v>21</v>
      </c>
      <c r="D124" s="133" t="s">
        <v>189</v>
      </c>
      <c r="E124" s="134" t="s">
        <v>1601</v>
      </c>
      <c r="F124" s="135" t="s">
        <v>1602</v>
      </c>
      <c r="G124" s="136" t="s">
        <v>192</v>
      </c>
      <c r="H124" s="137">
        <v>14.746</v>
      </c>
      <c r="I124" s="138"/>
      <c r="J124" s="139">
        <f>ROUND(I124*H124,2)</f>
        <v>0</v>
      </c>
      <c r="K124" s="135" t="s">
        <v>1</v>
      </c>
      <c r="L124" s="33"/>
      <c r="M124" s="140" t="s">
        <v>1</v>
      </c>
      <c r="N124" s="141" t="s">
        <v>46</v>
      </c>
      <c r="P124" s="142">
        <f>O124*H124</f>
        <v>0</v>
      </c>
      <c r="Q124" s="142">
        <v>0</v>
      </c>
      <c r="R124" s="142">
        <f>Q124*H124</f>
        <v>0</v>
      </c>
      <c r="S124" s="142">
        <v>0</v>
      </c>
      <c r="T124" s="143">
        <f>S124*H124</f>
        <v>0</v>
      </c>
      <c r="AR124" s="144" t="s">
        <v>194</v>
      </c>
      <c r="AT124" s="144" t="s">
        <v>189</v>
      </c>
      <c r="AU124" s="144" t="s">
        <v>91</v>
      </c>
      <c r="AY124" s="18" t="s">
        <v>187</v>
      </c>
      <c r="BE124" s="145">
        <f>IF(N124="základní",J124,0)</f>
        <v>0</v>
      </c>
      <c r="BF124" s="145">
        <f>IF(N124="snížená",J124,0)</f>
        <v>0</v>
      </c>
      <c r="BG124" s="145">
        <f>IF(N124="zákl. přenesená",J124,0)</f>
        <v>0</v>
      </c>
      <c r="BH124" s="145">
        <f>IF(N124="sníž. přenesená",J124,0)</f>
        <v>0</v>
      </c>
      <c r="BI124" s="145">
        <f>IF(N124="nulová",J124,0)</f>
        <v>0</v>
      </c>
      <c r="BJ124" s="18" t="s">
        <v>21</v>
      </c>
      <c r="BK124" s="145">
        <f>ROUND(I124*H124,2)</f>
        <v>0</v>
      </c>
      <c r="BL124" s="18" t="s">
        <v>194</v>
      </c>
      <c r="BM124" s="144" t="s">
        <v>1603</v>
      </c>
    </row>
    <row r="125" spans="2:65" s="14" customFormat="1" ht="10.199999999999999">
      <c r="B125" s="161"/>
      <c r="D125" s="147" t="s">
        <v>196</v>
      </c>
      <c r="E125" s="162" t="s">
        <v>1</v>
      </c>
      <c r="F125" s="163" t="s">
        <v>1604</v>
      </c>
      <c r="H125" s="162" t="s">
        <v>1</v>
      </c>
      <c r="I125" s="164"/>
      <c r="L125" s="161"/>
      <c r="M125" s="165"/>
      <c r="T125" s="166"/>
      <c r="AT125" s="162" t="s">
        <v>196</v>
      </c>
      <c r="AU125" s="162" t="s">
        <v>91</v>
      </c>
      <c r="AV125" s="14" t="s">
        <v>21</v>
      </c>
      <c r="AW125" s="14" t="s">
        <v>36</v>
      </c>
      <c r="AX125" s="14" t="s">
        <v>81</v>
      </c>
      <c r="AY125" s="162" t="s">
        <v>187</v>
      </c>
    </row>
    <row r="126" spans="2:65" s="12" customFormat="1" ht="10.199999999999999">
      <c r="B126" s="146"/>
      <c r="D126" s="147" t="s">
        <v>196</v>
      </c>
      <c r="E126" s="148" t="s">
        <v>1</v>
      </c>
      <c r="F126" s="149" t="s">
        <v>1605</v>
      </c>
      <c r="H126" s="150">
        <v>2.0579999999999998</v>
      </c>
      <c r="I126" s="151"/>
      <c r="L126" s="146"/>
      <c r="M126" s="152"/>
      <c r="T126" s="153"/>
      <c r="AT126" s="148" t="s">
        <v>196</v>
      </c>
      <c r="AU126" s="148" t="s">
        <v>91</v>
      </c>
      <c r="AV126" s="12" t="s">
        <v>91</v>
      </c>
      <c r="AW126" s="12" t="s">
        <v>36</v>
      </c>
      <c r="AX126" s="12" t="s">
        <v>81</v>
      </c>
      <c r="AY126" s="148" t="s">
        <v>187</v>
      </c>
    </row>
    <row r="127" spans="2:65" s="14" customFormat="1" ht="10.199999999999999">
      <c r="B127" s="161"/>
      <c r="D127" s="147" t="s">
        <v>196</v>
      </c>
      <c r="E127" s="162" t="s">
        <v>1</v>
      </c>
      <c r="F127" s="163" t="s">
        <v>1606</v>
      </c>
      <c r="H127" s="162" t="s">
        <v>1</v>
      </c>
      <c r="I127" s="164"/>
      <c r="L127" s="161"/>
      <c r="M127" s="165"/>
      <c r="T127" s="166"/>
      <c r="AT127" s="162" t="s">
        <v>196</v>
      </c>
      <c r="AU127" s="162" t="s">
        <v>91</v>
      </c>
      <c r="AV127" s="14" t="s">
        <v>21</v>
      </c>
      <c r="AW127" s="14" t="s">
        <v>36</v>
      </c>
      <c r="AX127" s="14" t="s">
        <v>81</v>
      </c>
      <c r="AY127" s="162" t="s">
        <v>187</v>
      </c>
    </row>
    <row r="128" spans="2:65" s="12" customFormat="1" ht="10.199999999999999">
      <c r="B128" s="146"/>
      <c r="D128" s="147" t="s">
        <v>196</v>
      </c>
      <c r="E128" s="148" t="s">
        <v>1</v>
      </c>
      <c r="F128" s="149" t="s">
        <v>1607</v>
      </c>
      <c r="H128" s="150">
        <v>1.323</v>
      </c>
      <c r="I128" s="151"/>
      <c r="L128" s="146"/>
      <c r="M128" s="152"/>
      <c r="T128" s="153"/>
      <c r="AT128" s="148" t="s">
        <v>196</v>
      </c>
      <c r="AU128" s="148" t="s">
        <v>91</v>
      </c>
      <c r="AV128" s="12" t="s">
        <v>91</v>
      </c>
      <c r="AW128" s="12" t="s">
        <v>36</v>
      </c>
      <c r="AX128" s="12" t="s">
        <v>81</v>
      </c>
      <c r="AY128" s="148" t="s">
        <v>187</v>
      </c>
    </row>
    <row r="129" spans="2:65" s="14" customFormat="1" ht="10.199999999999999">
      <c r="B129" s="161"/>
      <c r="D129" s="147" t="s">
        <v>196</v>
      </c>
      <c r="E129" s="162" t="s">
        <v>1</v>
      </c>
      <c r="F129" s="163" t="s">
        <v>1608</v>
      </c>
      <c r="H129" s="162" t="s">
        <v>1</v>
      </c>
      <c r="I129" s="164"/>
      <c r="L129" s="161"/>
      <c r="M129" s="165"/>
      <c r="T129" s="166"/>
      <c r="AT129" s="162" t="s">
        <v>196</v>
      </c>
      <c r="AU129" s="162" t="s">
        <v>91</v>
      </c>
      <c r="AV129" s="14" t="s">
        <v>21</v>
      </c>
      <c r="AW129" s="14" t="s">
        <v>36</v>
      </c>
      <c r="AX129" s="14" t="s">
        <v>81</v>
      </c>
      <c r="AY129" s="162" t="s">
        <v>187</v>
      </c>
    </row>
    <row r="130" spans="2:65" s="12" customFormat="1" ht="10.199999999999999">
      <c r="B130" s="146"/>
      <c r="D130" s="147" t="s">
        <v>196</v>
      </c>
      <c r="E130" s="148" t="s">
        <v>1</v>
      </c>
      <c r="F130" s="149" t="s">
        <v>1609</v>
      </c>
      <c r="H130" s="150">
        <v>0.41399999999999998</v>
      </c>
      <c r="I130" s="151"/>
      <c r="L130" s="146"/>
      <c r="M130" s="152"/>
      <c r="T130" s="153"/>
      <c r="AT130" s="148" t="s">
        <v>196</v>
      </c>
      <c r="AU130" s="148" t="s">
        <v>91</v>
      </c>
      <c r="AV130" s="12" t="s">
        <v>91</v>
      </c>
      <c r="AW130" s="12" t="s">
        <v>36</v>
      </c>
      <c r="AX130" s="12" t="s">
        <v>81</v>
      </c>
      <c r="AY130" s="148" t="s">
        <v>187</v>
      </c>
    </row>
    <row r="131" spans="2:65" s="14" customFormat="1" ht="10.199999999999999">
      <c r="B131" s="161"/>
      <c r="D131" s="147" t="s">
        <v>196</v>
      </c>
      <c r="E131" s="162" t="s">
        <v>1</v>
      </c>
      <c r="F131" s="163" t="s">
        <v>1610</v>
      </c>
      <c r="H131" s="162" t="s">
        <v>1</v>
      </c>
      <c r="I131" s="164"/>
      <c r="L131" s="161"/>
      <c r="M131" s="165"/>
      <c r="T131" s="166"/>
      <c r="AT131" s="162" t="s">
        <v>196</v>
      </c>
      <c r="AU131" s="162" t="s">
        <v>91</v>
      </c>
      <c r="AV131" s="14" t="s">
        <v>21</v>
      </c>
      <c r="AW131" s="14" t="s">
        <v>36</v>
      </c>
      <c r="AX131" s="14" t="s">
        <v>81</v>
      </c>
      <c r="AY131" s="162" t="s">
        <v>187</v>
      </c>
    </row>
    <row r="132" spans="2:65" s="12" customFormat="1" ht="10.199999999999999">
      <c r="B132" s="146"/>
      <c r="D132" s="147" t="s">
        <v>196</v>
      </c>
      <c r="E132" s="148" t="s">
        <v>1</v>
      </c>
      <c r="F132" s="149" t="s">
        <v>1611</v>
      </c>
      <c r="H132" s="150">
        <v>0.16600000000000001</v>
      </c>
      <c r="I132" s="151"/>
      <c r="L132" s="146"/>
      <c r="M132" s="152"/>
      <c r="T132" s="153"/>
      <c r="AT132" s="148" t="s">
        <v>196</v>
      </c>
      <c r="AU132" s="148" t="s">
        <v>91</v>
      </c>
      <c r="AV132" s="12" t="s">
        <v>91</v>
      </c>
      <c r="AW132" s="12" t="s">
        <v>36</v>
      </c>
      <c r="AX132" s="12" t="s">
        <v>81</v>
      </c>
      <c r="AY132" s="148" t="s">
        <v>187</v>
      </c>
    </row>
    <row r="133" spans="2:65" s="14" customFormat="1" ht="10.199999999999999">
      <c r="B133" s="161"/>
      <c r="D133" s="147" t="s">
        <v>196</v>
      </c>
      <c r="E133" s="162" t="s">
        <v>1</v>
      </c>
      <c r="F133" s="163" t="s">
        <v>1612</v>
      </c>
      <c r="H133" s="162" t="s">
        <v>1</v>
      </c>
      <c r="I133" s="164"/>
      <c r="L133" s="161"/>
      <c r="M133" s="165"/>
      <c r="T133" s="166"/>
      <c r="AT133" s="162" t="s">
        <v>196</v>
      </c>
      <c r="AU133" s="162" t="s">
        <v>91</v>
      </c>
      <c r="AV133" s="14" t="s">
        <v>21</v>
      </c>
      <c r="AW133" s="14" t="s">
        <v>36</v>
      </c>
      <c r="AX133" s="14" t="s">
        <v>81</v>
      </c>
      <c r="AY133" s="162" t="s">
        <v>187</v>
      </c>
    </row>
    <row r="134" spans="2:65" s="12" customFormat="1" ht="10.199999999999999">
      <c r="B134" s="146"/>
      <c r="D134" s="147" t="s">
        <v>196</v>
      </c>
      <c r="E134" s="148" t="s">
        <v>1</v>
      </c>
      <c r="F134" s="149" t="s">
        <v>1613</v>
      </c>
      <c r="H134" s="150">
        <v>0.621</v>
      </c>
      <c r="I134" s="151"/>
      <c r="L134" s="146"/>
      <c r="M134" s="152"/>
      <c r="T134" s="153"/>
      <c r="AT134" s="148" t="s">
        <v>196</v>
      </c>
      <c r="AU134" s="148" t="s">
        <v>91</v>
      </c>
      <c r="AV134" s="12" t="s">
        <v>91</v>
      </c>
      <c r="AW134" s="12" t="s">
        <v>36</v>
      </c>
      <c r="AX134" s="12" t="s">
        <v>81</v>
      </c>
      <c r="AY134" s="148" t="s">
        <v>187</v>
      </c>
    </row>
    <row r="135" spans="2:65" s="14" customFormat="1" ht="10.199999999999999">
      <c r="B135" s="161"/>
      <c r="D135" s="147" t="s">
        <v>196</v>
      </c>
      <c r="E135" s="162" t="s">
        <v>1</v>
      </c>
      <c r="F135" s="163" t="s">
        <v>1614</v>
      </c>
      <c r="H135" s="162" t="s">
        <v>1</v>
      </c>
      <c r="I135" s="164"/>
      <c r="L135" s="161"/>
      <c r="M135" s="165"/>
      <c r="T135" s="166"/>
      <c r="AT135" s="162" t="s">
        <v>196</v>
      </c>
      <c r="AU135" s="162" t="s">
        <v>91</v>
      </c>
      <c r="AV135" s="14" t="s">
        <v>21</v>
      </c>
      <c r="AW135" s="14" t="s">
        <v>36</v>
      </c>
      <c r="AX135" s="14" t="s">
        <v>81</v>
      </c>
      <c r="AY135" s="162" t="s">
        <v>187</v>
      </c>
    </row>
    <row r="136" spans="2:65" s="12" customFormat="1" ht="10.199999999999999">
      <c r="B136" s="146"/>
      <c r="D136" s="147" t="s">
        <v>196</v>
      </c>
      <c r="E136" s="148" t="s">
        <v>1</v>
      </c>
      <c r="F136" s="149" t="s">
        <v>1615</v>
      </c>
      <c r="H136" s="150">
        <v>10.164</v>
      </c>
      <c r="I136" s="151"/>
      <c r="L136" s="146"/>
      <c r="M136" s="152"/>
      <c r="T136" s="153"/>
      <c r="AT136" s="148" t="s">
        <v>196</v>
      </c>
      <c r="AU136" s="148" t="s">
        <v>91</v>
      </c>
      <c r="AV136" s="12" t="s">
        <v>91</v>
      </c>
      <c r="AW136" s="12" t="s">
        <v>36</v>
      </c>
      <c r="AX136" s="12" t="s">
        <v>81</v>
      </c>
      <c r="AY136" s="148" t="s">
        <v>187</v>
      </c>
    </row>
    <row r="137" spans="2:65" s="13" customFormat="1" ht="10.199999999999999">
      <c r="B137" s="154"/>
      <c r="D137" s="147" t="s">
        <v>196</v>
      </c>
      <c r="E137" s="155" t="s">
        <v>1</v>
      </c>
      <c r="F137" s="156" t="s">
        <v>198</v>
      </c>
      <c r="H137" s="157">
        <v>14.746</v>
      </c>
      <c r="I137" s="158"/>
      <c r="L137" s="154"/>
      <c r="M137" s="159"/>
      <c r="T137" s="160"/>
      <c r="AT137" s="155" t="s">
        <v>196</v>
      </c>
      <c r="AU137" s="155" t="s">
        <v>91</v>
      </c>
      <c r="AV137" s="13" t="s">
        <v>194</v>
      </c>
      <c r="AW137" s="13" t="s">
        <v>36</v>
      </c>
      <c r="AX137" s="13" t="s">
        <v>21</v>
      </c>
      <c r="AY137" s="155" t="s">
        <v>187</v>
      </c>
    </row>
    <row r="138" spans="2:65" s="1" customFormat="1" ht="21.75" customHeight="1">
      <c r="B138" s="33"/>
      <c r="C138" s="133" t="s">
        <v>91</v>
      </c>
      <c r="D138" s="133" t="s">
        <v>189</v>
      </c>
      <c r="E138" s="134" t="s">
        <v>1616</v>
      </c>
      <c r="F138" s="135" t="s">
        <v>1617</v>
      </c>
      <c r="G138" s="136" t="s">
        <v>192</v>
      </c>
      <c r="H138" s="137">
        <v>10.319000000000001</v>
      </c>
      <c r="I138" s="138"/>
      <c r="J138" s="139">
        <f>ROUND(I138*H138,2)</f>
        <v>0</v>
      </c>
      <c r="K138" s="135" t="s">
        <v>1</v>
      </c>
      <c r="L138" s="33"/>
      <c r="M138" s="140" t="s">
        <v>1</v>
      </c>
      <c r="N138" s="141" t="s">
        <v>46</v>
      </c>
      <c r="P138" s="142">
        <f>O138*H138</f>
        <v>0</v>
      </c>
      <c r="Q138" s="142">
        <v>0</v>
      </c>
      <c r="R138" s="142">
        <f>Q138*H138</f>
        <v>0</v>
      </c>
      <c r="S138" s="142">
        <v>0</v>
      </c>
      <c r="T138" s="143">
        <f>S138*H138</f>
        <v>0</v>
      </c>
      <c r="AR138" s="144" t="s">
        <v>194</v>
      </c>
      <c r="AT138" s="144" t="s">
        <v>189</v>
      </c>
      <c r="AU138" s="144" t="s">
        <v>91</v>
      </c>
      <c r="AY138" s="18" t="s">
        <v>187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8" t="s">
        <v>21</v>
      </c>
      <c r="BK138" s="145">
        <f>ROUND(I138*H138,2)</f>
        <v>0</v>
      </c>
      <c r="BL138" s="18" t="s">
        <v>194</v>
      </c>
      <c r="BM138" s="144" t="s">
        <v>1618</v>
      </c>
    </row>
    <row r="139" spans="2:65" s="14" customFormat="1" ht="10.199999999999999">
      <c r="B139" s="161"/>
      <c r="D139" s="147" t="s">
        <v>196</v>
      </c>
      <c r="E139" s="162" t="s">
        <v>1</v>
      </c>
      <c r="F139" s="163" t="s">
        <v>1619</v>
      </c>
      <c r="H139" s="162" t="s">
        <v>1</v>
      </c>
      <c r="I139" s="164"/>
      <c r="L139" s="161"/>
      <c r="M139" s="165"/>
      <c r="T139" s="166"/>
      <c r="AT139" s="162" t="s">
        <v>196</v>
      </c>
      <c r="AU139" s="162" t="s">
        <v>91</v>
      </c>
      <c r="AV139" s="14" t="s">
        <v>21</v>
      </c>
      <c r="AW139" s="14" t="s">
        <v>36</v>
      </c>
      <c r="AX139" s="14" t="s">
        <v>81</v>
      </c>
      <c r="AY139" s="162" t="s">
        <v>187</v>
      </c>
    </row>
    <row r="140" spans="2:65" s="12" customFormat="1" ht="10.199999999999999">
      <c r="B140" s="146"/>
      <c r="D140" s="147" t="s">
        <v>196</v>
      </c>
      <c r="E140" s="148" t="s">
        <v>1</v>
      </c>
      <c r="F140" s="149" t="s">
        <v>1620</v>
      </c>
      <c r="H140" s="150">
        <v>10.319000000000001</v>
      </c>
      <c r="I140" s="151"/>
      <c r="L140" s="146"/>
      <c r="M140" s="152"/>
      <c r="T140" s="153"/>
      <c r="AT140" s="148" t="s">
        <v>196</v>
      </c>
      <c r="AU140" s="148" t="s">
        <v>91</v>
      </c>
      <c r="AV140" s="12" t="s">
        <v>91</v>
      </c>
      <c r="AW140" s="12" t="s">
        <v>36</v>
      </c>
      <c r="AX140" s="12" t="s">
        <v>21</v>
      </c>
      <c r="AY140" s="148" t="s">
        <v>187</v>
      </c>
    </row>
    <row r="141" spans="2:65" s="1" customFormat="1" ht="16.5" customHeight="1">
      <c r="B141" s="33"/>
      <c r="C141" s="133" t="s">
        <v>205</v>
      </c>
      <c r="D141" s="133" t="s">
        <v>189</v>
      </c>
      <c r="E141" s="134" t="s">
        <v>1621</v>
      </c>
      <c r="F141" s="135" t="s">
        <v>1622</v>
      </c>
      <c r="G141" s="136" t="s">
        <v>192</v>
      </c>
      <c r="H141" s="137">
        <v>10.319000000000001</v>
      </c>
      <c r="I141" s="138"/>
      <c r="J141" s="139">
        <f>ROUND(I141*H141,2)</f>
        <v>0</v>
      </c>
      <c r="K141" s="135" t="s">
        <v>193</v>
      </c>
      <c r="L141" s="33"/>
      <c r="M141" s="140" t="s">
        <v>1</v>
      </c>
      <c r="N141" s="141" t="s">
        <v>46</v>
      </c>
      <c r="P141" s="142">
        <f>O141*H141</f>
        <v>0</v>
      </c>
      <c r="Q141" s="142">
        <v>0</v>
      </c>
      <c r="R141" s="142">
        <f>Q141*H141</f>
        <v>0</v>
      </c>
      <c r="S141" s="142">
        <v>0</v>
      </c>
      <c r="T141" s="143">
        <f>S141*H141</f>
        <v>0</v>
      </c>
      <c r="AR141" s="144" t="s">
        <v>194</v>
      </c>
      <c r="AT141" s="144" t="s">
        <v>189</v>
      </c>
      <c r="AU141" s="144" t="s">
        <v>91</v>
      </c>
      <c r="AY141" s="18" t="s">
        <v>187</v>
      </c>
      <c r="BE141" s="145">
        <f>IF(N141="základní",J141,0)</f>
        <v>0</v>
      </c>
      <c r="BF141" s="145">
        <f>IF(N141="snížená",J141,0)</f>
        <v>0</v>
      </c>
      <c r="BG141" s="145">
        <f>IF(N141="zákl. přenesená",J141,0)</f>
        <v>0</v>
      </c>
      <c r="BH141" s="145">
        <f>IF(N141="sníž. přenesená",J141,0)</f>
        <v>0</v>
      </c>
      <c r="BI141" s="145">
        <f>IF(N141="nulová",J141,0)</f>
        <v>0</v>
      </c>
      <c r="BJ141" s="18" t="s">
        <v>21</v>
      </c>
      <c r="BK141" s="145">
        <f>ROUND(I141*H141,2)</f>
        <v>0</v>
      </c>
      <c r="BL141" s="18" t="s">
        <v>194</v>
      </c>
      <c r="BM141" s="144" t="s">
        <v>1623</v>
      </c>
    </row>
    <row r="142" spans="2:65" s="12" customFormat="1" ht="10.199999999999999">
      <c r="B142" s="146"/>
      <c r="D142" s="147" t="s">
        <v>196</v>
      </c>
      <c r="E142" s="148" t="s">
        <v>1</v>
      </c>
      <c r="F142" s="149" t="s">
        <v>1624</v>
      </c>
      <c r="H142" s="150">
        <v>10.319000000000001</v>
      </c>
      <c r="I142" s="151"/>
      <c r="L142" s="146"/>
      <c r="M142" s="152"/>
      <c r="T142" s="153"/>
      <c r="AT142" s="148" t="s">
        <v>196</v>
      </c>
      <c r="AU142" s="148" t="s">
        <v>91</v>
      </c>
      <c r="AV142" s="12" t="s">
        <v>91</v>
      </c>
      <c r="AW142" s="12" t="s">
        <v>36</v>
      </c>
      <c r="AX142" s="12" t="s">
        <v>21</v>
      </c>
      <c r="AY142" s="148" t="s">
        <v>187</v>
      </c>
    </row>
    <row r="143" spans="2:65" s="1" customFormat="1" ht="16.5" customHeight="1">
      <c r="B143" s="33"/>
      <c r="C143" s="133" t="s">
        <v>194</v>
      </c>
      <c r="D143" s="133" t="s">
        <v>189</v>
      </c>
      <c r="E143" s="134" t="s">
        <v>1625</v>
      </c>
      <c r="F143" s="135" t="s">
        <v>1626</v>
      </c>
      <c r="G143" s="136" t="s">
        <v>230</v>
      </c>
      <c r="H143" s="137">
        <v>18.574000000000002</v>
      </c>
      <c r="I143" s="138"/>
      <c r="J143" s="139">
        <f>ROUND(I143*H143,2)</f>
        <v>0</v>
      </c>
      <c r="K143" s="135" t="s">
        <v>1</v>
      </c>
      <c r="L143" s="33"/>
      <c r="M143" s="140" t="s">
        <v>1</v>
      </c>
      <c r="N143" s="141" t="s">
        <v>46</v>
      </c>
      <c r="P143" s="142">
        <f>O143*H143</f>
        <v>0</v>
      </c>
      <c r="Q143" s="142">
        <v>0</v>
      </c>
      <c r="R143" s="142">
        <f>Q143*H143</f>
        <v>0</v>
      </c>
      <c r="S143" s="142">
        <v>0</v>
      </c>
      <c r="T143" s="143">
        <f>S143*H143</f>
        <v>0</v>
      </c>
      <c r="AR143" s="144" t="s">
        <v>194</v>
      </c>
      <c r="AT143" s="144" t="s">
        <v>189</v>
      </c>
      <c r="AU143" s="144" t="s">
        <v>91</v>
      </c>
      <c r="AY143" s="18" t="s">
        <v>187</v>
      </c>
      <c r="BE143" s="145">
        <f>IF(N143="základní",J143,0)</f>
        <v>0</v>
      </c>
      <c r="BF143" s="145">
        <f>IF(N143="snížená",J143,0)</f>
        <v>0</v>
      </c>
      <c r="BG143" s="145">
        <f>IF(N143="zákl. přenesená",J143,0)</f>
        <v>0</v>
      </c>
      <c r="BH143" s="145">
        <f>IF(N143="sníž. přenesená",J143,0)</f>
        <v>0</v>
      </c>
      <c r="BI143" s="145">
        <f>IF(N143="nulová",J143,0)</f>
        <v>0</v>
      </c>
      <c r="BJ143" s="18" t="s">
        <v>21</v>
      </c>
      <c r="BK143" s="145">
        <f>ROUND(I143*H143,2)</f>
        <v>0</v>
      </c>
      <c r="BL143" s="18" t="s">
        <v>194</v>
      </c>
      <c r="BM143" s="144" t="s">
        <v>1627</v>
      </c>
    </row>
    <row r="144" spans="2:65" s="12" customFormat="1" ht="10.199999999999999">
      <c r="B144" s="146"/>
      <c r="D144" s="147" t="s">
        <v>196</v>
      </c>
      <c r="E144" s="148" t="s">
        <v>1</v>
      </c>
      <c r="F144" s="149" t="s">
        <v>1628</v>
      </c>
      <c r="H144" s="150">
        <v>18.574000000000002</v>
      </c>
      <c r="I144" s="151"/>
      <c r="L144" s="146"/>
      <c r="M144" s="152"/>
      <c r="T144" s="153"/>
      <c r="AT144" s="148" t="s">
        <v>196</v>
      </c>
      <c r="AU144" s="148" t="s">
        <v>91</v>
      </c>
      <c r="AV144" s="12" t="s">
        <v>91</v>
      </c>
      <c r="AW144" s="12" t="s">
        <v>36</v>
      </c>
      <c r="AX144" s="12" t="s">
        <v>21</v>
      </c>
      <c r="AY144" s="148" t="s">
        <v>187</v>
      </c>
    </row>
    <row r="145" spans="2:65" s="1" customFormat="1" ht="16.5" customHeight="1">
      <c r="B145" s="33"/>
      <c r="C145" s="133" t="s">
        <v>215</v>
      </c>
      <c r="D145" s="133" t="s">
        <v>189</v>
      </c>
      <c r="E145" s="134" t="s">
        <v>235</v>
      </c>
      <c r="F145" s="135" t="s">
        <v>1629</v>
      </c>
      <c r="G145" s="136" t="s">
        <v>192</v>
      </c>
      <c r="H145" s="137">
        <v>4.4269999999999996</v>
      </c>
      <c r="I145" s="138"/>
      <c r="J145" s="139">
        <f>ROUND(I145*H145,2)</f>
        <v>0</v>
      </c>
      <c r="K145" s="135" t="s">
        <v>193</v>
      </c>
      <c r="L145" s="33"/>
      <c r="M145" s="140" t="s">
        <v>1</v>
      </c>
      <c r="N145" s="141" t="s">
        <v>46</v>
      </c>
      <c r="P145" s="142">
        <f>O145*H145</f>
        <v>0</v>
      </c>
      <c r="Q145" s="142">
        <v>0</v>
      </c>
      <c r="R145" s="142">
        <f>Q145*H145</f>
        <v>0</v>
      </c>
      <c r="S145" s="142">
        <v>0</v>
      </c>
      <c r="T145" s="143">
        <f>S145*H145</f>
        <v>0</v>
      </c>
      <c r="AR145" s="144" t="s">
        <v>194</v>
      </c>
      <c r="AT145" s="144" t="s">
        <v>189</v>
      </c>
      <c r="AU145" s="144" t="s">
        <v>91</v>
      </c>
      <c r="AY145" s="18" t="s">
        <v>187</v>
      </c>
      <c r="BE145" s="145">
        <f>IF(N145="základní",J145,0)</f>
        <v>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18" t="s">
        <v>21</v>
      </c>
      <c r="BK145" s="145">
        <f>ROUND(I145*H145,2)</f>
        <v>0</v>
      </c>
      <c r="BL145" s="18" t="s">
        <v>194</v>
      </c>
      <c r="BM145" s="144" t="s">
        <v>1630</v>
      </c>
    </row>
    <row r="146" spans="2:65" s="14" customFormat="1" ht="10.199999999999999">
      <c r="B146" s="161"/>
      <c r="D146" s="147" t="s">
        <v>196</v>
      </c>
      <c r="E146" s="162" t="s">
        <v>1</v>
      </c>
      <c r="F146" s="163" t="s">
        <v>1604</v>
      </c>
      <c r="H146" s="162" t="s">
        <v>1</v>
      </c>
      <c r="I146" s="164"/>
      <c r="L146" s="161"/>
      <c r="M146" s="165"/>
      <c r="T146" s="166"/>
      <c r="AT146" s="162" t="s">
        <v>196</v>
      </c>
      <c r="AU146" s="162" t="s">
        <v>91</v>
      </c>
      <c r="AV146" s="14" t="s">
        <v>21</v>
      </c>
      <c r="AW146" s="14" t="s">
        <v>36</v>
      </c>
      <c r="AX146" s="14" t="s">
        <v>81</v>
      </c>
      <c r="AY146" s="162" t="s">
        <v>187</v>
      </c>
    </row>
    <row r="147" spans="2:65" s="12" customFormat="1" ht="10.199999999999999">
      <c r="B147" s="146"/>
      <c r="D147" s="147" t="s">
        <v>196</v>
      </c>
      <c r="E147" s="148" t="s">
        <v>1</v>
      </c>
      <c r="F147" s="149" t="s">
        <v>1631</v>
      </c>
      <c r="H147" s="150">
        <v>0.49</v>
      </c>
      <c r="I147" s="151"/>
      <c r="L147" s="146"/>
      <c r="M147" s="152"/>
      <c r="T147" s="153"/>
      <c r="AT147" s="148" t="s">
        <v>196</v>
      </c>
      <c r="AU147" s="148" t="s">
        <v>91</v>
      </c>
      <c r="AV147" s="12" t="s">
        <v>91</v>
      </c>
      <c r="AW147" s="12" t="s">
        <v>36</v>
      </c>
      <c r="AX147" s="12" t="s">
        <v>81</v>
      </c>
      <c r="AY147" s="148" t="s">
        <v>187</v>
      </c>
    </row>
    <row r="148" spans="2:65" s="14" customFormat="1" ht="10.199999999999999">
      <c r="B148" s="161"/>
      <c r="D148" s="147" t="s">
        <v>196</v>
      </c>
      <c r="E148" s="162" t="s">
        <v>1</v>
      </c>
      <c r="F148" s="163" t="s">
        <v>1606</v>
      </c>
      <c r="H148" s="162" t="s">
        <v>1</v>
      </c>
      <c r="I148" s="164"/>
      <c r="L148" s="161"/>
      <c r="M148" s="165"/>
      <c r="T148" s="166"/>
      <c r="AT148" s="162" t="s">
        <v>196</v>
      </c>
      <c r="AU148" s="162" t="s">
        <v>91</v>
      </c>
      <c r="AV148" s="14" t="s">
        <v>21</v>
      </c>
      <c r="AW148" s="14" t="s">
        <v>36</v>
      </c>
      <c r="AX148" s="14" t="s">
        <v>81</v>
      </c>
      <c r="AY148" s="162" t="s">
        <v>187</v>
      </c>
    </row>
    <row r="149" spans="2:65" s="12" customFormat="1" ht="10.199999999999999">
      <c r="B149" s="146"/>
      <c r="D149" s="147" t="s">
        <v>196</v>
      </c>
      <c r="E149" s="148" t="s">
        <v>1</v>
      </c>
      <c r="F149" s="149" t="s">
        <v>1631</v>
      </c>
      <c r="H149" s="150">
        <v>0.49</v>
      </c>
      <c r="I149" s="151"/>
      <c r="L149" s="146"/>
      <c r="M149" s="152"/>
      <c r="T149" s="153"/>
      <c r="AT149" s="148" t="s">
        <v>196</v>
      </c>
      <c r="AU149" s="148" t="s">
        <v>91</v>
      </c>
      <c r="AV149" s="12" t="s">
        <v>91</v>
      </c>
      <c r="AW149" s="12" t="s">
        <v>36</v>
      </c>
      <c r="AX149" s="12" t="s">
        <v>81</v>
      </c>
      <c r="AY149" s="148" t="s">
        <v>187</v>
      </c>
    </row>
    <row r="150" spans="2:65" s="14" customFormat="1" ht="10.199999999999999">
      <c r="B150" s="161"/>
      <c r="D150" s="147" t="s">
        <v>196</v>
      </c>
      <c r="E150" s="162" t="s">
        <v>1</v>
      </c>
      <c r="F150" s="163" t="s">
        <v>1608</v>
      </c>
      <c r="H150" s="162" t="s">
        <v>1</v>
      </c>
      <c r="I150" s="164"/>
      <c r="L150" s="161"/>
      <c r="M150" s="165"/>
      <c r="T150" s="166"/>
      <c r="AT150" s="162" t="s">
        <v>196</v>
      </c>
      <c r="AU150" s="162" t="s">
        <v>91</v>
      </c>
      <c r="AV150" s="14" t="s">
        <v>21</v>
      </c>
      <c r="AW150" s="14" t="s">
        <v>36</v>
      </c>
      <c r="AX150" s="14" t="s">
        <v>81</v>
      </c>
      <c r="AY150" s="162" t="s">
        <v>187</v>
      </c>
    </row>
    <row r="151" spans="2:65" s="12" customFormat="1" ht="10.199999999999999">
      <c r="B151" s="146"/>
      <c r="D151" s="147" t="s">
        <v>196</v>
      </c>
      <c r="E151" s="148" t="s">
        <v>1</v>
      </c>
      <c r="F151" s="149" t="s">
        <v>1632</v>
      </c>
      <c r="H151" s="150">
        <v>6.8000000000000005E-2</v>
      </c>
      <c r="I151" s="151"/>
      <c r="L151" s="146"/>
      <c r="M151" s="152"/>
      <c r="T151" s="153"/>
      <c r="AT151" s="148" t="s">
        <v>196</v>
      </c>
      <c r="AU151" s="148" t="s">
        <v>91</v>
      </c>
      <c r="AV151" s="12" t="s">
        <v>91</v>
      </c>
      <c r="AW151" s="12" t="s">
        <v>36</v>
      </c>
      <c r="AX151" s="12" t="s">
        <v>81</v>
      </c>
      <c r="AY151" s="148" t="s">
        <v>187</v>
      </c>
    </row>
    <row r="152" spans="2:65" s="14" customFormat="1" ht="10.199999999999999">
      <c r="B152" s="161"/>
      <c r="D152" s="147" t="s">
        <v>196</v>
      </c>
      <c r="E152" s="162" t="s">
        <v>1</v>
      </c>
      <c r="F152" s="163" t="s">
        <v>1610</v>
      </c>
      <c r="H152" s="162" t="s">
        <v>1</v>
      </c>
      <c r="I152" s="164"/>
      <c r="L152" s="161"/>
      <c r="M152" s="165"/>
      <c r="T152" s="166"/>
      <c r="AT152" s="162" t="s">
        <v>196</v>
      </c>
      <c r="AU152" s="162" t="s">
        <v>91</v>
      </c>
      <c r="AV152" s="14" t="s">
        <v>21</v>
      </c>
      <c r="AW152" s="14" t="s">
        <v>36</v>
      </c>
      <c r="AX152" s="14" t="s">
        <v>81</v>
      </c>
      <c r="AY152" s="162" t="s">
        <v>187</v>
      </c>
    </row>
    <row r="153" spans="2:65" s="12" customFormat="1" ht="10.199999999999999">
      <c r="B153" s="146"/>
      <c r="D153" s="147" t="s">
        <v>196</v>
      </c>
      <c r="E153" s="148" t="s">
        <v>1</v>
      </c>
      <c r="F153" s="149" t="s">
        <v>1633</v>
      </c>
      <c r="H153" s="150">
        <v>2.7E-2</v>
      </c>
      <c r="I153" s="151"/>
      <c r="L153" s="146"/>
      <c r="M153" s="152"/>
      <c r="T153" s="153"/>
      <c r="AT153" s="148" t="s">
        <v>196</v>
      </c>
      <c r="AU153" s="148" t="s">
        <v>91</v>
      </c>
      <c r="AV153" s="12" t="s">
        <v>91</v>
      </c>
      <c r="AW153" s="12" t="s">
        <v>36</v>
      </c>
      <c r="AX153" s="12" t="s">
        <v>81</v>
      </c>
      <c r="AY153" s="148" t="s">
        <v>187</v>
      </c>
    </row>
    <row r="154" spans="2:65" s="14" customFormat="1" ht="10.199999999999999">
      <c r="B154" s="161"/>
      <c r="D154" s="147" t="s">
        <v>196</v>
      </c>
      <c r="E154" s="162" t="s">
        <v>1</v>
      </c>
      <c r="F154" s="163" t="s">
        <v>1612</v>
      </c>
      <c r="H154" s="162" t="s">
        <v>1</v>
      </c>
      <c r="I154" s="164"/>
      <c r="L154" s="161"/>
      <c r="M154" s="165"/>
      <c r="T154" s="166"/>
      <c r="AT154" s="162" t="s">
        <v>196</v>
      </c>
      <c r="AU154" s="162" t="s">
        <v>91</v>
      </c>
      <c r="AV154" s="14" t="s">
        <v>21</v>
      </c>
      <c r="AW154" s="14" t="s">
        <v>36</v>
      </c>
      <c r="AX154" s="14" t="s">
        <v>81</v>
      </c>
      <c r="AY154" s="162" t="s">
        <v>187</v>
      </c>
    </row>
    <row r="155" spans="2:65" s="12" customFormat="1" ht="10.199999999999999">
      <c r="B155" s="146"/>
      <c r="D155" s="147" t="s">
        <v>196</v>
      </c>
      <c r="E155" s="148" t="s">
        <v>1</v>
      </c>
      <c r="F155" s="149" t="s">
        <v>1634</v>
      </c>
      <c r="H155" s="150">
        <v>0.108</v>
      </c>
      <c r="I155" s="151"/>
      <c r="L155" s="146"/>
      <c r="M155" s="152"/>
      <c r="T155" s="153"/>
      <c r="AT155" s="148" t="s">
        <v>196</v>
      </c>
      <c r="AU155" s="148" t="s">
        <v>91</v>
      </c>
      <c r="AV155" s="12" t="s">
        <v>91</v>
      </c>
      <c r="AW155" s="12" t="s">
        <v>36</v>
      </c>
      <c r="AX155" s="12" t="s">
        <v>81</v>
      </c>
      <c r="AY155" s="148" t="s">
        <v>187</v>
      </c>
    </row>
    <row r="156" spans="2:65" s="14" customFormat="1" ht="10.199999999999999">
      <c r="B156" s="161"/>
      <c r="D156" s="147" t="s">
        <v>196</v>
      </c>
      <c r="E156" s="162" t="s">
        <v>1</v>
      </c>
      <c r="F156" s="163" t="s">
        <v>1614</v>
      </c>
      <c r="H156" s="162" t="s">
        <v>1</v>
      </c>
      <c r="I156" s="164"/>
      <c r="L156" s="161"/>
      <c r="M156" s="165"/>
      <c r="T156" s="166"/>
      <c r="AT156" s="162" t="s">
        <v>196</v>
      </c>
      <c r="AU156" s="162" t="s">
        <v>91</v>
      </c>
      <c r="AV156" s="14" t="s">
        <v>21</v>
      </c>
      <c r="AW156" s="14" t="s">
        <v>36</v>
      </c>
      <c r="AX156" s="14" t="s">
        <v>81</v>
      </c>
      <c r="AY156" s="162" t="s">
        <v>187</v>
      </c>
    </row>
    <row r="157" spans="2:65" s="12" customFormat="1" ht="10.199999999999999">
      <c r="B157" s="146"/>
      <c r="D157" s="147" t="s">
        <v>196</v>
      </c>
      <c r="E157" s="148" t="s">
        <v>1</v>
      </c>
      <c r="F157" s="149" t="s">
        <v>1635</v>
      </c>
      <c r="H157" s="150">
        <v>3.2440000000000002</v>
      </c>
      <c r="I157" s="151"/>
      <c r="L157" s="146"/>
      <c r="M157" s="152"/>
      <c r="T157" s="153"/>
      <c r="AT157" s="148" t="s">
        <v>196</v>
      </c>
      <c r="AU157" s="148" t="s">
        <v>91</v>
      </c>
      <c r="AV157" s="12" t="s">
        <v>91</v>
      </c>
      <c r="AW157" s="12" t="s">
        <v>36</v>
      </c>
      <c r="AX157" s="12" t="s">
        <v>81</v>
      </c>
      <c r="AY157" s="148" t="s">
        <v>187</v>
      </c>
    </row>
    <row r="158" spans="2:65" s="13" customFormat="1" ht="10.199999999999999">
      <c r="B158" s="154"/>
      <c r="D158" s="147" t="s">
        <v>196</v>
      </c>
      <c r="E158" s="155" t="s">
        <v>1</v>
      </c>
      <c r="F158" s="156" t="s">
        <v>198</v>
      </c>
      <c r="H158" s="157">
        <v>4.4269999999999996</v>
      </c>
      <c r="I158" s="158"/>
      <c r="L158" s="154"/>
      <c r="M158" s="159"/>
      <c r="T158" s="160"/>
      <c r="AT158" s="155" t="s">
        <v>196</v>
      </c>
      <c r="AU158" s="155" t="s">
        <v>91</v>
      </c>
      <c r="AV158" s="13" t="s">
        <v>194</v>
      </c>
      <c r="AW158" s="13" t="s">
        <v>36</v>
      </c>
      <c r="AX158" s="13" t="s">
        <v>21</v>
      </c>
      <c r="AY158" s="155" t="s">
        <v>187</v>
      </c>
    </row>
    <row r="159" spans="2:65" s="11" customFormat="1" ht="22.8" customHeight="1">
      <c r="B159" s="121"/>
      <c r="D159" s="122" t="s">
        <v>80</v>
      </c>
      <c r="E159" s="131" t="s">
        <v>91</v>
      </c>
      <c r="F159" s="131" t="s">
        <v>256</v>
      </c>
      <c r="I159" s="124"/>
      <c r="J159" s="132">
        <f>BK159</f>
        <v>0</v>
      </c>
      <c r="L159" s="121"/>
      <c r="M159" s="126"/>
      <c r="P159" s="127">
        <f>SUM(P160:P189)</f>
        <v>0</v>
      </c>
      <c r="R159" s="127">
        <f>SUM(R160:R189)</f>
        <v>24.813946819999998</v>
      </c>
      <c r="T159" s="128">
        <f>SUM(T160:T189)</f>
        <v>0</v>
      </c>
      <c r="AR159" s="122" t="s">
        <v>21</v>
      </c>
      <c r="AT159" s="129" t="s">
        <v>80</v>
      </c>
      <c r="AU159" s="129" t="s">
        <v>21</v>
      </c>
      <c r="AY159" s="122" t="s">
        <v>187</v>
      </c>
      <c r="BK159" s="130">
        <f>SUM(BK160:BK189)</f>
        <v>0</v>
      </c>
    </row>
    <row r="160" spans="2:65" s="1" customFormat="1" ht="16.5" customHeight="1">
      <c r="B160" s="33"/>
      <c r="C160" s="133" t="s">
        <v>223</v>
      </c>
      <c r="D160" s="133" t="s">
        <v>189</v>
      </c>
      <c r="E160" s="134" t="s">
        <v>1636</v>
      </c>
      <c r="F160" s="135" t="s">
        <v>1637</v>
      </c>
      <c r="G160" s="136" t="s">
        <v>192</v>
      </c>
      <c r="H160" s="137">
        <v>2.1230000000000002</v>
      </c>
      <c r="I160" s="138"/>
      <c r="J160" s="139">
        <f>ROUND(I160*H160,2)</f>
        <v>0</v>
      </c>
      <c r="K160" s="135" t="s">
        <v>193</v>
      </c>
      <c r="L160" s="33"/>
      <c r="M160" s="140" t="s">
        <v>1</v>
      </c>
      <c r="N160" s="141" t="s">
        <v>46</v>
      </c>
      <c r="P160" s="142">
        <f>O160*H160</f>
        <v>0</v>
      </c>
      <c r="Q160" s="142">
        <v>2.16</v>
      </c>
      <c r="R160" s="142">
        <f>Q160*H160</f>
        <v>4.5856800000000009</v>
      </c>
      <c r="S160" s="142">
        <v>0</v>
      </c>
      <c r="T160" s="143">
        <f>S160*H160</f>
        <v>0</v>
      </c>
      <c r="AR160" s="144" t="s">
        <v>194</v>
      </c>
      <c r="AT160" s="144" t="s">
        <v>189</v>
      </c>
      <c r="AU160" s="144" t="s">
        <v>91</v>
      </c>
      <c r="AY160" s="18" t="s">
        <v>187</v>
      </c>
      <c r="BE160" s="145">
        <f>IF(N160="základní",J160,0)</f>
        <v>0</v>
      </c>
      <c r="BF160" s="145">
        <f>IF(N160="snížená",J160,0)</f>
        <v>0</v>
      </c>
      <c r="BG160" s="145">
        <f>IF(N160="zákl. přenesená",J160,0)</f>
        <v>0</v>
      </c>
      <c r="BH160" s="145">
        <f>IF(N160="sníž. přenesená",J160,0)</f>
        <v>0</v>
      </c>
      <c r="BI160" s="145">
        <f>IF(N160="nulová",J160,0)</f>
        <v>0</v>
      </c>
      <c r="BJ160" s="18" t="s">
        <v>21</v>
      </c>
      <c r="BK160" s="145">
        <f>ROUND(I160*H160,2)</f>
        <v>0</v>
      </c>
      <c r="BL160" s="18" t="s">
        <v>194</v>
      </c>
      <c r="BM160" s="144" t="s">
        <v>1638</v>
      </c>
    </row>
    <row r="161" spans="2:65" s="14" customFormat="1" ht="10.199999999999999">
      <c r="B161" s="161"/>
      <c r="D161" s="147" t="s">
        <v>196</v>
      </c>
      <c r="E161" s="162" t="s">
        <v>1</v>
      </c>
      <c r="F161" s="163" t="s">
        <v>1604</v>
      </c>
      <c r="H161" s="162" t="s">
        <v>1</v>
      </c>
      <c r="I161" s="164"/>
      <c r="L161" s="161"/>
      <c r="M161" s="165"/>
      <c r="T161" s="166"/>
      <c r="AT161" s="162" t="s">
        <v>196</v>
      </c>
      <c r="AU161" s="162" t="s">
        <v>91</v>
      </c>
      <c r="AV161" s="14" t="s">
        <v>21</v>
      </c>
      <c r="AW161" s="14" t="s">
        <v>36</v>
      </c>
      <c r="AX161" s="14" t="s">
        <v>81</v>
      </c>
      <c r="AY161" s="162" t="s">
        <v>187</v>
      </c>
    </row>
    <row r="162" spans="2:65" s="12" customFormat="1" ht="10.199999999999999">
      <c r="B162" s="146"/>
      <c r="D162" s="147" t="s">
        <v>196</v>
      </c>
      <c r="E162" s="148" t="s">
        <v>1</v>
      </c>
      <c r="F162" s="149" t="s">
        <v>1639</v>
      </c>
      <c r="H162" s="150">
        <v>0.34300000000000003</v>
      </c>
      <c r="I162" s="151"/>
      <c r="L162" s="146"/>
      <c r="M162" s="152"/>
      <c r="T162" s="153"/>
      <c r="AT162" s="148" t="s">
        <v>196</v>
      </c>
      <c r="AU162" s="148" t="s">
        <v>91</v>
      </c>
      <c r="AV162" s="12" t="s">
        <v>91</v>
      </c>
      <c r="AW162" s="12" t="s">
        <v>36</v>
      </c>
      <c r="AX162" s="12" t="s">
        <v>81</v>
      </c>
      <c r="AY162" s="148" t="s">
        <v>187</v>
      </c>
    </row>
    <row r="163" spans="2:65" s="14" customFormat="1" ht="10.199999999999999">
      <c r="B163" s="161"/>
      <c r="D163" s="147" t="s">
        <v>196</v>
      </c>
      <c r="E163" s="162" t="s">
        <v>1</v>
      </c>
      <c r="F163" s="163" t="s">
        <v>1606</v>
      </c>
      <c r="H163" s="162" t="s">
        <v>1</v>
      </c>
      <c r="I163" s="164"/>
      <c r="L163" s="161"/>
      <c r="M163" s="165"/>
      <c r="T163" s="166"/>
      <c r="AT163" s="162" t="s">
        <v>196</v>
      </c>
      <c r="AU163" s="162" t="s">
        <v>91</v>
      </c>
      <c r="AV163" s="14" t="s">
        <v>21</v>
      </c>
      <c r="AW163" s="14" t="s">
        <v>36</v>
      </c>
      <c r="AX163" s="14" t="s">
        <v>81</v>
      </c>
      <c r="AY163" s="162" t="s">
        <v>187</v>
      </c>
    </row>
    <row r="164" spans="2:65" s="12" customFormat="1" ht="10.199999999999999">
      <c r="B164" s="146"/>
      <c r="D164" s="147" t="s">
        <v>196</v>
      </c>
      <c r="E164" s="148" t="s">
        <v>1</v>
      </c>
      <c r="F164" s="149" t="s">
        <v>1640</v>
      </c>
      <c r="H164" s="150">
        <v>0.221</v>
      </c>
      <c r="I164" s="151"/>
      <c r="L164" s="146"/>
      <c r="M164" s="152"/>
      <c r="T164" s="153"/>
      <c r="AT164" s="148" t="s">
        <v>196</v>
      </c>
      <c r="AU164" s="148" t="s">
        <v>91</v>
      </c>
      <c r="AV164" s="12" t="s">
        <v>91</v>
      </c>
      <c r="AW164" s="12" t="s">
        <v>36</v>
      </c>
      <c r="AX164" s="12" t="s">
        <v>81</v>
      </c>
      <c r="AY164" s="148" t="s">
        <v>187</v>
      </c>
    </row>
    <row r="165" spans="2:65" s="14" customFormat="1" ht="10.199999999999999">
      <c r="B165" s="161"/>
      <c r="D165" s="147" t="s">
        <v>196</v>
      </c>
      <c r="E165" s="162" t="s">
        <v>1</v>
      </c>
      <c r="F165" s="163" t="s">
        <v>1608</v>
      </c>
      <c r="H165" s="162" t="s">
        <v>1</v>
      </c>
      <c r="I165" s="164"/>
      <c r="L165" s="161"/>
      <c r="M165" s="165"/>
      <c r="T165" s="166"/>
      <c r="AT165" s="162" t="s">
        <v>196</v>
      </c>
      <c r="AU165" s="162" t="s">
        <v>91</v>
      </c>
      <c r="AV165" s="14" t="s">
        <v>21</v>
      </c>
      <c r="AW165" s="14" t="s">
        <v>36</v>
      </c>
      <c r="AX165" s="14" t="s">
        <v>81</v>
      </c>
      <c r="AY165" s="162" t="s">
        <v>187</v>
      </c>
    </row>
    <row r="166" spans="2:65" s="12" customFormat="1" ht="10.199999999999999">
      <c r="B166" s="146"/>
      <c r="D166" s="147" t="s">
        <v>196</v>
      </c>
      <c r="E166" s="148" t="s">
        <v>1</v>
      </c>
      <c r="F166" s="149" t="s">
        <v>1641</v>
      </c>
      <c r="H166" s="150">
        <v>3.2000000000000001E-2</v>
      </c>
      <c r="I166" s="151"/>
      <c r="L166" s="146"/>
      <c r="M166" s="152"/>
      <c r="T166" s="153"/>
      <c r="AT166" s="148" t="s">
        <v>196</v>
      </c>
      <c r="AU166" s="148" t="s">
        <v>91</v>
      </c>
      <c r="AV166" s="12" t="s">
        <v>91</v>
      </c>
      <c r="AW166" s="12" t="s">
        <v>36</v>
      </c>
      <c r="AX166" s="12" t="s">
        <v>81</v>
      </c>
      <c r="AY166" s="148" t="s">
        <v>187</v>
      </c>
    </row>
    <row r="167" spans="2:65" s="14" customFormat="1" ht="10.199999999999999">
      <c r="B167" s="161"/>
      <c r="D167" s="147" t="s">
        <v>196</v>
      </c>
      <c r="E167" s="162" t="s">
        <v>1</v>
      </c>
      <c r="F167" s="163" t="s">
        <v>1610</v>
      </c>
      <c r="H167" s="162" t="s">
        <v>1</v>
      </c>
      <c r="I167" s="164"/>
      <c r="L167" s="161"/>
      <c r="M167" s="165"/>
      <c r="T167" s="166"/>
      <c r="AT167" s="162" t="s">
        <v>196</v>
      </c>
      <c r="AU167" s="162" t="s">
        <v>91</v>
      </c>
      <c r="AV167" s="14" t="s">
        <v>21</v>
      </c>
      <c r="AW167" s="14" t="s">
        <v>36</v>
      </c>
      <c r="AX167" s="14" t="s">
        <v>81</v>
      </c>
      <c r="AY167" s="162" t="s">
        <v>187</v>
      </c>
    </row>
    <row r="168" spans="2:65" s="12" customFormat="1" ht="10.199999999999999">
      <c r="B168" s="146"/>
      <c r="D168" s="147" t="s">
        <v>196</v>
      </c>
      <c r="E168" s="148" t="s">
        <v>1</v>
      </c>
      <c r="F168" s="149" t="s">
        <v>1642</v>
      </c>
      <c r="H168" s="150">
        <v>1.2999999999999999E-2</v>
      </c>
      <c r="I168" s="151"/>
      <c r="L168" s="146"/>
      <c r="M168" s="152"/>
      <c r="T168" s="153"/>
      <c r="AT168" s="148" t="s">
        <v>196</v>
      </c>
      <c r="AU168" s="148" t="s">
        <v>91</v>
      </c>
      <c r="AV168" s="12" t="s">
        <v>91</v>
      </c>
      <c r="AW168" s="12" t="s">
        <v>36</v>
      </c>
      <c r="AX168" s="12" t="s">
        <v>81</v>
      </c>
      <c r="AY168" s="148" t="s">
        <v>187</v>
      </c>
    </row>
    <row r="169" spans="2:65" s="14" customFormat="1" ht="10.199999999999999">
      <c r="B169" s="161"/>
      <c r="D169" s="147" t="s">
        <v>196</v>
      </c>
      <c r="E169" s="162" t="s">
        <v>1</v>
      </c>
      <c r="F169" s="163" t="s">
        <v>1614</v>
      </c>
      <c r="H169" s="162" t="s">
        <v>1</v>
      </c>
      <c r="I169" s="164"/>
      <c r="L169" s="161"/>
      <c r="M169" s="165"/>
      <c r="T169" s="166"/>
      <c r="AT169" s="162" t="s">
        <v>196</v>
      </c>
      <c r="AU169" s="162" t="s">
        <v>91</v>
      </c>
      <c r="AV169" s="14" t="s">
        <v>21</v>
      </c>
      <c r="AW169" s="14" t="s">
        <v>36</v>
      </c>
      <c r="AX169" s="14" t="s">
        <v>81</v>
      </c>
      <c r="AY169" s="162" t="s">
        <v>187</v>
      </c>
    </row>
    <row r="170" spans="2:65" s="12" customFormat="1" ht="10.199999999999999">
      <c r="B170" s="146"/>
      <c r="D170" s="147" t="s">
        <v>196</v>
      </c>
      <c r="E170" s="148" t="s">
        <v>1</v>
      </c>
      <c r="F170" s="149" t="s">
        <v>1643</v>
      </c>
      <c r="H170" s="150">
        <v>1.514</v>
      </c>
      <c r="I170" s="151"/>
      <c r="L170" s="146"/>
      <c r="M170" s="152"/>
      <c r="T170" s="153"/>
      <c r="AT170" s="148" t="s">
        <v>196</v>
      </c>
      <c r="AU170" s="148" t="s">
        <v>91</v>
      </c>
      <c r="AV170" s="12" t="s">
        <v>91</v>
      </c>
      <c r="AW170" s="12" t="s">
        <v>36</v>
      </c>
      <c r="AX170" s="12" t="s">
        <v>81</v>
      </c>
      <c r="AY170" s="148" t="s">
        <v>187</v>
      </c>
    </row>
    <row r="171" spans="2:65" s="13" customFormat="1" ht="10.199999999999999">
      <c r="B171" s="154"/>
      <c r="D171" s="147" t="s">
        <v>196</v>
      </c>
      <c r="E171" s="155" t="s">
        <v>1</v>
      </c>
      <c r="F171" s="156" t="s">
        <v>198</v>
      </c>
      <c r="H171" s="157">
        <v>2.1230000000000002</v>
      </c>
      <c r="I171" s="158"/>
      <c r="L171" s="154"/>
      <c r="M171" s="159"/>
      <c r="T171" s="160"/>
      <c r="AT171" s="155" t="s">
        <v>196</v>
      </c>
      <c r="AU171" s="155" t="s">
        <v>91</v>
      </c>
      <c r="AV171" s="13" t="s">
        <v>194</v>
      </c>
      <c r="AW171" s="13" t="s">
        <v>36</v>
      </c>
      <c r="AX171" s="13" t="s">
        <v>21</v>
      </c>
      <c r="AY171" s="155" t="s">
        <v>187</v>
      </c>
    </row>
    <row r="172" spans="2:65" s="1" customFormat="1" ht="16.5" customHeight="1">
      <c r="B172" s="33"/>
      <c r="C172" s="133" t="s">
        <v>227</v>
      </c>
      <c r="D172" s="133" t="s">
        <v>189</v>
      </c>
      <c r="E172" s="134" t="s">
        <v>1644</v>
      </c>
      <c r="F172" s="135" t="s">
        <v>1645</v>
      </c>
      <c r="G172" s="136" t="s">
        <v>192</v>
      </c>
      <c r="H172" s="137">
        <v>2.113</v>
      </c>
      <c r="I172" s="138"/>
      <c r="J172" s="139">
        <f>ROUND(I172*H172,2)</f>
        <v>0</v>
      </c>
      <c r="K172" s="135" t="s">
        <v>193</v>
      </c>
      <c r="L172" s="33"/>
      <c r="M172" s="140" t="s">
        <v>1</v>
      </c>
      <c r="N172" s="141" t="s">
        <v>46</v>
      </c>
      <c r="P172" s="142">
        <f>O172*H172</f>
        <v>0</v>
      </c>
      <c r="Q172" s="142">
        <v>2.3010199999999998</v>
      </c>
      <c r="R172" s="142">
        <f>Q172*H172</f>
        <v>4.86205526</v>
      </c>
      <c r="S172" s="142">
        <v>0</v>
      </c>
      <c r="T172" s="143">
        <f>S172*H172</f>
        <v>0</v>
      </c>
      <c r="AR172" s="144" t="s">
        <v>194</v>
      </c>
      <c r="AT172" s="144" t="s">
        <v>189</v>
      </c>
      <c r="AU172" s="144" t="s">
        <v>91</v>
      </c>
      <c r="AY172" s="18" t="s">
        <v>187</v>
      </c>
      <c r="BE172" s="145">
        <f>IF(N172="základní",J172,0)</f>
        <v>0</v>
      </c>
      <c r="BF172" s="145">
        <f>IF(N172="snížená",J172,0)</f>
        <v>0</v>
      </c>
      <c r="BG172" s="145">
        <f>IF(N172="zákl. přenesená",J172,0)</f>
        <v>0</v>
      </c>
      <c r="BH172" s="145">
        <f>IF(N172="sníž. přenesená",J172,0)</f>
        <v>0</v>
      </c>
      <c r="BI172" s="145">
        <f>IF(N172="nulová",J172,0)</f>
        <v>0</v>
      </c>
      <c r="BJ172" s="18" t="s">
        <v>21</v>
      </c>
      <c r="BK172" s="145">
        <f>ROUND(I172*H172,2)</f>
        <v>0</v>
      </c>
      <c r="BL172" s="18" t="s">
        <v>194</v>
      </c>
      <c r="BM172" s="144" t="s">
        <v>1646</v>
      </c>
    </row>
    <row r="173" spans="2:65" s="14" customFormat="1" ht="10.199999999999999">
      <c r="B173" s="161"/>
      <c r="D173" s="147" t="s">
        <v>196</v>
      </c>
      <c r="E173" s="162" t="s">
        <v>1</v>
      </c>
      <c r="F173" s="163" t="s">
        <v>1647</v>
      </c>
      <c r="H173" s="162" t="s">
        <v>1</v>
      </c>
      <c r="I173" s="164"/>
      <c r="L173" s="161"/>
      <c r="M173" s="165"/>
      <c r="T173" s="166"/>
      <c r="AT173" s="162" t="s">
        <v>196</v>
      </c>
      <c r="AU173" s="162" t="s">
        <v>91</v>
      </c>
      <c r="AV173" s="14" t="s">
        <v>21</v>
      </c>
      <c r="AW173" s="14" t="s">
        <v>36</v>
      </c>
      <c r="AX173" s="14" t="s">
        <v>81</v>
      </c>
      <c r="AY173" s="162" t="s">
        <v>187</v>
      </c>
    </row>
    <row r="174" spans="2:65" s="14" customFormat="1" ht="10.199999999999999">
      <c r="B174" s="161"/>
      <c r="D174" s="147" t="s">
        <v>196</v>
      </c>
      <c r="E174" s="162" t="s">
        <v>1</v>
      </c>
      <c r="F174" s="163" t="s">
        <v>1604</v>
      </c>
      <c r="H174" s="162" t="s">
        <v>1</v>
      </c>
      <c r="I174" s="164"/>
      <c r="L174" s="161"/>
      <c r="M174" s="165"/>
      <c r="T174" s="166"/>
      <c r="AT174" s="162" t="s">
        <v>196</v>
      </c>
      <c r="AU174" s="162" t="s">
        <v>91</v>
      </c>
      <c r="AV174" s="14" t="s">
        <v>21</v>
      </c>
      <c r="AW174" s="14" t="s">
        <v>36</v>
      </c>
      <c r="AX174" s="14" t="s">
        <v>81</v>
      </c>
      <c r="AY174" s="162" t="s">
        <v>187</v>
      </c>
    </row>
    <row r="175" spans="2:65" s="12" customFormat="1" ht="10.199999999999999">
      <c r="B175" s="146"/>
      <c r="D175" s="147" t="s">
        <v>196</v>
      </c>
      <c r="E175" s="148" t="s">
        <v>1</v>
      </c>
      <c r="F175" s="149" t="s">
        <v>1648</v>
      </c>
      <c r="H175" s="150">
        <v>1.286</v>
      </c>
      <c r="I175" s="151"/>
      <c r="L175" s="146"/>
      <c r="M175" s="152"/>
      <c r="T175" s="153"/>
      <c r="AT175" s="148" t="s">
        <v>196</v>
      </c>
      <c r="AU175" s="148" t="s">
        <v>91</v>
      </c>
      <c r="AV175" s="12" t="s">
        <v>91</v>
      </c>
      <c r="AW175" s="12" t="s">
        <v>36</v>
      </c>
      <c r="AX175" s="12" t="s">
        <v>81</v>
      </c>
      <c r="AY175" s="148" t="s">
        <v>187</v>
      </c>
    </row>
    <row r="176" spans="2:65" s="14" customFormat="1" ht="10.199999999999999">
      <c r="B176" s="161"/>
      <c r="D176" s="147" t="s">
        <v>196</v>
      </c>
      <c r="E176" s="162" t="s">
        <v>1</v>
      </c>
      <c r="F176" s="163" t="s">
        <v>1606</v>
      </c>
      <c r="H176" s="162" t="s">
        <v>1</v>
      </c>
      <c r="I176" s="164"/>
      <c r="L176" s="161"/>
      <c r="M176" s="165"/>
      <c r="T176" s="166"/>
      <c r="AT176" s="162" t="s">
        <v>196</v>
      </c>
      <c r="AU176" s="162" t="s">
        <v>91</v>
      </c>
      <c r="AV176" s="14" t="s">
        <v>21</v>
      </c>
      <c r="AW176" s="14" t="s">
        <v>36</v>
      </c>
      <c r="AX176" s="14" t="s">
        <v>81</v>
      </c>
      <c r="AY176" s="162" t="s">
        <v>187</v>
      </c>
    </row>
    <row r="177" spans="2:65" s="12" customFormat="1" ht="10.199999999999999">
      <c r="B177" s="146"/>
      <c r="D177" s="147" t="s">
        <v>196</v>
      </c>
      <c r="E177" s="148" t="s">
        <v>1</v>
      </c>
      <c r="F177" s="149" t="s">
        <v>1649</v>
      </c>
      <c r="H177" s="150">
        <v>0.82699999999999996</v>
      </c>
      <c r="I177" s="151"/>
      <c r="L177" s="146"/>
      <c r="M177" s="152"/>
      <c r="T177" s="153"/>
      <c r="AT177" s="148" t="s">
        <v>196</v>
      </c>
      <c r="AU177" s="148" t="s">
        <v>91</v>
      </c>
      <c r="AV177" s="12" t="s">
        <v>91</v>
      </c>
      <c r="AW177" s="12" t="s">
        <v>36</v>
      </c>
      <c r="AX177" s="12" t="s">
        <v>81</v>
      </c>
      <c r="AY177" s="148" t="s">
        <v>187</v>
      </c>
    </row>
    <row r="178" spans="2:65" s="13" customFormat="1" ht="10.199999999999999">
      <c r="B178" s="154"/>
      <c r="D178" s="147" t="s">
        <v>196</v>
      </c>
      <c r="E178" s="155" t="s">
        <v>1</v>
      </c>
      <c r="F178" s="156" t="s">
        <v>198</v>
      </c>
      <c r="H178" s="157">
        <v>2.113</v>
      </c>
      <c r="I178" s="158"/>
      <c r="L178" s="154"/>
      <c r="M178" s="159"/>
      <c r="T178" s="160"/>
      <c r="AT178" s="155" t="s">
        <v>196</v>
      </c>
      <c r="AU178" s="155" t="s">
        <v>91</v>
      </c>
      <c r="AV178" s="13" t="s">
        <v>194</v>
      </c>
      <c r="AW178" s="13" t="s">
        <v>36</v>
      </c>
      <c r="AX178" s="13" t="s">
        <v>21</v>
      </c>
      <c r="AY178" s="155" t="s">
        <v>187</v>
      </c>
    </row>
    <row r="179" spans="2:65" s="1" customFormat="1" ht="16.5" customHeight="1">
      <c r="B179" s="33"/>
      <c r="C179" s="133" t="s">
        <v>234</v>
      </c>
      <c r="D179" s="133" t="s">
        <v>189</v>
      </c>
      <c r="E179" s="134" t="s">
        <v>1650</v>
      </c>
      <c r="F179" s="135" t="s">
        <v>1651</v>
      </c>
      <c r="G179" s="136" t="s">
        <v>192</v>
      </c>
      <c r="H179" s="137">
        <v>6.6779999999999999</v>
      </c>
      <c r="I179" s="138"/>
      <c r="J179" s="139">
        <f>ROUND(I179*H179,2)</f>
        <v>0</v>
      </c>
      <c r="K179" s="135" t="s">
        <v>193</v>
      </c>
      <c r="L179" s="33"/>
      <c r="M179" s="140" t="s">
        <v>1</v>
      </c>
      <c r="N179" s="141" t="s">
        <v>46</v>
      </c>
      <c r="P179" s="142">
        <f>O179*H179</f>
        <v>0</v>
      </c>
      <c r="Q179" s="142">
        <v>2.3010199999999998</v>
      </c>
      <c r="R179" s="142">
        <f>Q179*H179</f>
        <v>15.366211559999998</v>
      </c>
      <c r="S179" s="142">
        <v>0</v>
      </c>
      <c r="T179" s="143">
        <f>S179*H179</f>
        <v>0</v>
      </c>
      <c r="AR179" s="144" t="s">
        <v>194</v>
      </c>
      <c r="AT179" s="144" t="s">
        <v>189</v>
      </c>
      <c r="AU179" s="144" t="s">
        <v>91</v>
      </c>
      <c r="AY179" s="18" t="s">
        <v>187</v>
      </c>
      <c r="BE179" s="145">
        <f>IF(N179="základní",J179,0)</f>
        <v>0</v>
      </c>
      <c r="BF179" s="145">
        <f>IF(N179="snížená",J179,0)</f>
        <v>0</v>
      </c>
      <c r="BG179" s="145">
        <f>IF(N179="zákl. přenesená",J179,0)</f>
        <v>0</v>
      </c>
      <c r="BH179" s="145">
        <f>IF(N179="sníž. přenesená",J179,0)</f>
        <v>0</v>
      </c>
      <c r="BI179" s="145">
        <f>IF(N179="nulová",J179,0)</f>
        <v>0</v>
      </c>
      <c r="BJ179" s="18" t="s">
        <v>21</v>
      </c>
      <c r="BK179" s="145">
        <f>ROUND(I179*H179,2)</f>
        <v>0</v>
      </c>
      <c r="BL179" s="18" t="s">
        <v>194</v>
      </c>
      <c r="BM179" s="144" t="s">
        <v>1652</v>
      </c>
    </row>
    <row r="180" spans="2:65" s="14" customFormat="1" ht="10.199999999999999">
      <c r="B180" s="161"/>
      <c r="D180" s="147" t="s">
        <v>196</v>
      </c>
      <c r="E180" s="162" t="s">
        <v>1</v>
      </c>
      <c r="F180" s="163" t="s">
        <v>1647</v>
      </c>
      <c r="H180" s="162" t="s">
        <v>1</v>
      </c>
      <c r="I180" s="164"/>
      <c r="L180" s="161"/>
      <c r="M180" s="165"/>
      <c r="T180" s="166"/>
      <c r="AT180" s="162" t="s">
        <v>196</v>
      </c>
      <c r="AU180" s="162" t="s">
        <v>91</v>
      </c>
      <c r="AV180" s="14" t="s">
        <v>21</v>
      </c>
      <c r="AW180" s="14" t="s">
        <v>36</v>
      </c>
      <c r="AX180" s="14" t="s">
        <v>81</v>
      </c>
      <c r="AY180" s="162" t="s">
        <v>187</v>
      </c>
    </row>
    <row r="181" spans="2:65" s="14" customFormat="1" ht="10.199999999999999">
      <c r="B181" s="161"/>
      <c r="D181" s="147" t="s">
        <v>196</v>
      </c>
      <c r="E181" s="162" t="s">
        <v>1</v>
      </c>
      <c r="F181" s="163" t="s">
        <v>1608</v>
      </c>
      <c r="H181" s="162" t="s">
        <v>1</v>
      </c>
      <c r="I181" s="164"/>
      <c r="L181" s="161"/>
      <c r="M181" s="165"/>
      <c r="T181" s="166"/>
      <c r="AT181" s="162" t="s">
        <v>196</v>
      </c>
      <c r="AU181" s="162" t="s">
        <v>91</v>
      </c>
      <c r="AV181" s="14" t="s">
        <v>21</v>
      </c>
      <c r="AW181" s="14" t="s">
        <v>36</v>
      </c>
      <c r="AX181" s="14" t="s">
        <v>81</v>
      </c>
      <c r="AY181" s="162" t="s">
        <v>187</v>
      </c>
    </row>
    <row r="182" spans="2:65" s="12" customFormat="1" ht="10.199999999999999">
      <c r="B182" s="146"/>
      <c r="D182" s="147" t="s">
        <v>196</v>
      </c>
      <c r="E182" s="148" t="s">
        <v>1</v>
      </c>
      <c r="F182" s="149" t="s">
        <v>1653</v>
      </c>
      <c r="H182" s="150">
        <v>0.33100000000000002</v>
      </c>
      <c r="I182" s="151"/>
      <c r="L182" s="146"/>
      <c r="M182" s="152"/>
      <c r="T182" s="153"/>
      <c r="AT182" s="148" t="s">
        <v>196</v>
      </c>
      <c r="AU182" s="148" t="s">
        <v>91</v>
      </c>
      <c r="AV182" s="12" t="s">
        <v>91</v>
      </c>
      <c r="AW182" s="12" t="s">
        <v>36</v>
      </c>
      <c r="AX182" s="12" t="s">
        <v>81</v>
      </c>
      <c r="AY182" s="148" t="s">
        <v>187</v>
      </c>
    </row>
    <row r="183" spans="2:65" s="14" customFormat="1" ht="10.199999999999999">
      <c r="B183" s="161"/>
      <c r="D183" s="147" t="s">
        <v>196</v>
      </c>
      <c r="E183" s="162" t="s">
        <v>1</v>
      </c>
      <c r="F183" s="163" t="s">
        <v>1610</v>
      </c>
      <c r="H183" s="162" t="s">
        <v>1</v>
      </c>
      <c r="I183" s="164"/>
      <c r="L183" s="161"/>
      <c r="M183" s="165"/>
      <c r="T183" s="166"/>
      <c r="AT183" s="162" t="s">
        <v>196</v>
      </c>
      <c r="AU183" s="162" t="s">
        <v>91</v>
      </c>
      <c r="AV183" s="14" t="s">
        <v>21</v>
      </c>
      <c r="AW183" s="14" t="s">
        <v>36</v>
      </c>
      <c r="AX183" s="14" t="s">
        <v>81</v>
      </c>
      <c r="AY183" s="162" t="s">
        <v>187</v>
      </c>
    </row>
    <row r="184" spans="2:65" s="12" customFormat="1" ht="10.199999999999999">
      <c r="B184" s="146"/>
      <c r="D184" s="147" t="s">
        <v>196</v>
      </c>
      <c r="E184" s="148" t="s">
        <v>1</v>
      </c>
      <c r="F184" s="149" t="s">
        <v>1654</v>
      </c>
      <c r="H184" s="150">
        <v>0.13200000000000001</v>
      </c>
      <c r="I184" s="151"/>
      <c r="L184" s="146"/>
      <c r="M184" s="152"/>
      <c r="T184" s="153"/>
      <c r="AT184" s="148" t="s">
        <v>196</v>
      </c>
      <c r="AU184" s="148" t="s">
        <v>91</v>
      </c>
      <c r="AV184" s="12" t="s">
        <v>91</v>
      </c>
      <c r="AW184" s="12" t="s">
        <v>36</v>
      </c>
      <c r="AX184" s="12" t="s">
        <v>81</v>
      </c>
      <c r="AY184" s="148" t="s">
        <v>187</v>
      </c>
    </row>
    <row r="185" spans="2:65" s="14" customFormat="1" ht="10.199999999999999">
      <c r="B185" s="161"/>
      <c r="D185" s="147" t="s">
        <v>196</v>
      </c>
      <c r="E185" s="162" t="s">
        <v>1</v>
      </c>
      <c r="F185" s="163" t="s">
        <v>1612</v>
      </c>
      <c r="H185" s="162" t="s">
        <v>1</v>
      </c>
      <c r="I185" s="164"/>
      <c r="L185" s="161"/>
      <c r="M185" s="165"/>
      <c r="T185" s="166"/>
      <c r="AT185" s="162" t="s">
        <v>196</v>
      </c>
      <c r="AU185" s="162" t="s">
        <v>91</v>
      </c>
      <c r="AV185" s="14" t="s">
        <v>21</v>
      </c>
      <c r="AW185" s="14" t="s">
        <v>36</v>
      </c>
      <c r="AX185" s="14" t="s">
        <v>81</v>
      </c>
      <c r="AY185" s="162" t="s">
        <v>187</v>
      </c>
    </row>
    <row r="186" spans="2:65" s="12" customFormat="1" ht="10.199999999999999">
      <c r="B186" s="146"/>
      <c r="D186" s="147" t="s">
        <v>196</v>
      </c>
      <c r="E186" s="148" t="s">
        <v>1</v>
      </c>
      <c r="F186" s="149" t="s">
        <v>1655</v>
      </c>
      <c r="H186" s="150">
        <v>0.53800000000000003</v>
      </c>
      <c r="I186" s="151"/>
      <c r="L186" s="146"/>
      <c r="M186" s="152"/>
      <c r="T186" s="153"/>
      <c r="AT186" s="148" t="s">
        <v>196</v>
      </c>
      <c r="AU186" s="148" t="s">
        <v>91</v>
      </c>
      <c r="AV186" s="12" t="s">
        <v>91</v>
      </c>
      <c r="AW186" s="12" t="s">
        <v>36</v>
      </c>
      <c r="AX186" s="12" t="s">
        <v>81</v>
      </c>
      <c r="AY186" s="148" t="s">
        <v>187</v>
      </c>
    </row>
    <row r="187" spans="2:65" s="14" customFormat="1" ht="10.199999999999999">
      <c r="B187" s="161"/>
      <c r="D187" s="147" t="s">
        <v>196</v>
      </c>
      <c r="E187" s="162" t="s">
        <v>1</v>
      </c>
      <c r="F187" s="163" t="s">
        <v>1614</v>
      </c>
      <c r="H187" s="162" t="s">
        <v>1</v>
      </c>
      <c r="I187" s="164"/>
      <c r="L187" s="161"/>
      <c r="M187" s="165"/>
      <c r="T187" s="166"/>
      <c r="AT187" s="162" t="s">
        <v>196</v>
      </c>
      <c r="AU187" s="162" t="s">
        <v>91</v>
      </c>
      <c r="AV187" s="14" t="s">
        <v>21</v>
      </c>
      <c r="AW187" s="14" t="s">
        <v>36</v>
      </c>
      <c r="AX187" s="14" t="s">
        <v>81</v>
      </c>
      <c r="AY187" s="162" t="s">
        <v>187</v>
      </c>
    </row>
    <row r="188" spans="2:65" s="12" customFormat="1" ht="10.199999999999999">
      <c r="B188" s="146"/>
      <c r="D188" s="147" t="s">
        <v>196</v>
      </c>
      <c r="E188" s="148" t="s">
        <v>1</v>
      </c>
      <c r="F188" s="149" t="s">
        <v>1656</v>
      </c>
      <c r="H188" s="150">
        <v>5.6769999999999996</v>
      </c>
      <c r="I188" s="151"/>
      <c r="L188" s="146"/>
      <c r="M188" s="152"/>
      <c r="T188" s="153"/>
      <c r="AT188" s="148" t="s">
        <v>196</v>
      </c>
      <c r="AU188" s="148" t="s">
        <v>91</v>
      </c>
      <c r="AV188" s="12" t="s">
        <v>91</v>
      </c>
      <c r="AW188" s="12" t="s">
        <v>36</v>
      </c>
      <c r="AX188" s="12" t="s">
        <v>81</v>
      </c>
      <c r="AY188" s="148" t="s">
        <v>187</v>
      </c>
    </row>
    <row r="189" spans="2:65" s="13" customFormat="1" ht="10.199999999999999">
      <c r="B189" s="154"/>
      <c r="D189" s="147" t="s">
        <v>196</v>
      </c>
      <c r="E189" s="155" t="s">
        <v>1</v>
      </c>
      <c r="F189" s="156" t="s">
        <v>198</v>
      </c>
      <c r="H189" s="157">
        <v>6.6779999999999999</v>
      </c>
      <c r="I189" s="158"/>
      <c r="L189" s="154"/>
      <c r="M189" s="159"/>
      <c r="T189" s="160"/>
      <c r="AT189" s="155" t="s">
        <v>196</v>
      </c>
      <c r="AU189" s="155" t="s">
        <v>91</v>
      </c>
      <c r="AV189" s="13" t="s">
        <v>194</v>
      </c>
      <c r="AW189" s="13" t="s">
        <v>36</v>
      </c>
      <c r="AX189" s="13" t="s">
        <v>21</v>
      </c>
      <c r="AY189" s="155" t="s">
        <v>187</v>
      </c>
    </row>
    <row r="190" spans="2:65" s="11" customFormat="1" ht="22.8" customHeight="1">
      <c r="B190" s="121"/>
      <c r="D190" s="122" t="s">
        <v>80</v>
      </c>
      <c r="E190" s="131" t="s">
        <v>1657</v>
      </c>
      <c r="F190" s="131" t="s">
        <v>1658</v>
      </c>
      <c r="I190" s="124"/>
      <c r="J190" s="132">
        <f>BK190</f>
        <v>0</v>
      </c>
      <c r="L190" s="121"/>
      <c r="M190" s="126"/>
      <c r="P190" s="127">
        <f>SUM(P191:P212)</f>
        <v>0</v>
      </c>
      <c r="R190" s="127">
        <f>SUM(R191:R212)</f>
        <v>0</v>
      </c>
      <c r="T190" s="128">
        <f>SUM(T191:T212)</f>
        <v>0</v>
      </c>
      <c r="AR190" s="122" t="s">
        <v>21</v>
      </c>
      <c r="AT190" s="129" t="s">
        <v>80</v>
      </c>
      <c r="AU190" s="129" t="s">
        <v>21</v>
      </c>
      <c r="AY190" s="122" t="s">
        <v>187</v>
      </c>
      <c r="BK190" s="130">
        <f>SUM(BK191:BK212)</f>
        <v>0</v>
      </c>
    </row>
    <row r="191" spans="2:65" s="1" customFormat="1" ht="16.5" customHeight="1">
      <c r="B191" s="33"/>
      <c r="C191" s="133" t="s">
        <v>239</v>
      </c>
      <c r="D191" s="133" t="s">
        <v>189</v>
      </c>
      <c r="E191" s="134" t="s">
        <v>1659</v>
      </c>
      <c r="F191" s="135" t="s">
        <v>1660</v>
      </c>
      <c r="G191" s="136" t="s">
        <v>432</v>
      </c>
      <c r="H191" s="137">
        <v>12</v>
      </c>
      <c r="I191" s="138"/>
      <c r="J191" s="139">
        <f>ROUND(I191*H191,2)</f>
        <v>0</v>
      </c>
      <c r="K191" s="135" t="s">
        <v>1</v>
      </c>
      <c r="L191" s="33"/>
      <c r="M191" s="140" t="s">
        <v>1</v>
      </c>
      <c r="N191" s="141" t="s">
        <v>46</v>
      </c>
      <c r="P191" s="142">
        <f>O191*H191</f>
        <v>0</v>
      </c>
      <c r="Q191" s="142">
        <v>0</v>
      </c>
      <c r="R191" s="142">
        <f>Q191*H191</f>
        <v>0</v>
      </c>
      <c r="S191" s="142">
        <v>0</v>
      </c>
      <c r="T191" s="143">
        <f>S191*H191</f>
        <v>0</v>
      </c>
      <c r="AR191" s="144" t="s">
        <v>194</v>
      </c>
      <c r="AT191" s="144" t="s">
        <v>189</v>
      </c>
      <c r="AU191" s="144" t="s">
        <v>91</v>
      </c>
      <c r="AY191" s="18" t="s">
        <v>187</v>
      </c>
      <c r="BE191" s="145">
        <f>IF(N191="základní",J191,0)</f>
        <v>0</v>
      </c>
      <c r="BF191" s="145">
        <f>IF(N191="snížená",J191,0)</f>
        <v>0</v>
      </c>
      <c r="BG191" s="145">
        <f>IF(N191="zákl. přenesená",J191,0)</f>
        <v>0</v>
      </c>
      <c r="BH191" s="145">
        <f>IF(N191="sníž. přenesená",J191,0)</f>
        <v>0</v>
      </c>
      <c r="BI191" s="145">
        <f>IF(N191="nulová",J191,0)</f>
        <v>0</v>
      </c>
      <c r="BJ191" s="18" t="s">
        <v>21</v>
      </c>
      <c r="BK191" s="145">
        <f>ROUND(I191*H191,2)</f>
        <v>0</v>
      </c>
      <c r="BL191" s="18" t="s">
        <v>194</v>
      </c>
      <c r="BM191" s="144" t="s">
        <v>1661</v>
      </c>
    </row>
    <row r="192" spans="2:65" s="1" customFormat="1" ht="57.6">
      <c r="B192" s="33"/>
      <c r="D192" s="147" t="s">
        <v>219</v>
      </c>
      <c r="F192" s="167" t="s">
        <v>1662</v>
      </c>
      <c r="I192" s="168"/>
      <c r="L192" s="33"/>
      <c r="M192" s="169"/>
      <c r="T192" s="57"/>
      <c r="AT192" s="18" t="s">
        <v>219</v>
      </c>
      <c r="AU192" s="18" t="s">
        <v>91</v>
      </c>
    </row>
    <row r="193" spans="2:65" s="1" customFormat="1" ht="16.5" customHeight="1">
      <c r="B193" s="33"/>
      <c r="C193" s="133" t="s">
        <v>26</v>
      </c>
      <c r="D193" s="133" t="s">
        <v>189</v>
      </c>
      <c r="E193" s="134" t="s">
        <v>1663</v>
      </c>
      <c r="F193" s="135" t="s">
        <v>1664</v>
      </c>
      <c r="G193" s="136" t="s">
        <v>432</v>
      </c>
      <c r="H193" s="137">
        <v>2</v>
      </c>
      <c r="I193" s="138"/>
      <c r="J193" s="139">
        <f>ROUND(I193*H193,2)</f>
        <v>0</v>
      </c>
      <c r="K193" s="135" t="s">
        <v>1</v>
      </c>
      <c r="L193" s="33"/>
      <c r="M193" s="140" t="s">
        <v>1</v>
      </c>
      <c r="N193" s="141" t="s">
        <v>46</v>
      </c>
      <c r="P193" s="142">
        <f>O193*H193</f>
        <v>0</v>
      </c>
      <c r="Q193" s="142">
        <v>0</v>
      </c>
      <c r="R193" s="142">
        <f>Q193*H193</f>
        <v>0</v>
      </c>
      <c r="S193" s="142">
        <v>0</v>
      </c>
      <c r="T193" s="143">
        <f>S193*H193</f>
        <v>0</v>
      </c>
      <c r="AR193" s="144" t="s">
        <v>194</v>
      </c>
      <c r="AT193" s="144" t="s">
        <v>189</v>
      </c>
      <c r="AU193" s="144" t="s">
        <v>91</v>
      </c>
      <c r="AY193" s="18" t="s">
        <v>187</v>
      </c>
      <c r="BE193" s="145">
        <f>IF(N193="základní",J193,0)</f>
        <v>0</v>
      </c>
      <c r="BF193" s="145">
        <f>IF(N193="snížená",J193,0)</f>
        <v>0</v>
      </c>
      <c r="BG193" s="145">
        <f>IF(N193="zákl. přenesená",J193,0)</f>
        <v>0</v>
      </c>
      <c r="BH193" s="145">
        <f>IF(N193="sníž. přenesená",J193,0)</f>
        <v>0</v>
      </c>
      <c r="BI193" s="145">
        <f>IF(N193="nulová",J193,0)</f>
        <v>0</v>
      </c>
      <c r="BJ193" s="18" t="s">
        <v>21</v>
      </c>
      <c r="BK193" s="145">
        <f>ROUND(I193*H193,2)</f>
        <v>0</v>
      </c>
      <c r="BL193" s="18" t="s">
        <v>194</v>
      </c>
      <c r="BM193" s="144" t="s">
        <v>1665</v>
      </c>
    </row>
    <row r="194" spans="2:65" s="1" customFormat="1" ht="86.4">
      <c r="B194" s="33"/>
      <c r="D194" s="147" t="s">
        <v>219</v>
      </c>
      <c r="F194" s="167" t="s">
        <v>1666</v>
      </c>
      <c r="I194" s="168"/>
      <c r="L194" s="33"/>
      <c r="M194" s="169"/>
      <c r="T194" s="57"/>
      <c r="AT194" s="18" t="s">
        <v>219</v>
      </c>
      <c r="AU194" s="18" t="s">
        <v>91</v>
      </c>
    </row>
    <row r="195" spans="2:65" s="1" customFormat="1" ht="24.15" customHeight="1">
      <c r="B195" s="33"/>
      <c r="C195" s="133" t="s">
        <v>250</v>
      </c>
      <c r="D195" s="133" t="s">
        <v>189</v>
      </c>
      <c r="E195" s="134" t="s">
        <v>1667</v>
      </c>
      <c r="F195" s="135" t="s">
        <v>1668</v>
      </c>
      <c r="G195" s="136" t="s">
        <v>432</v>
      </c>
      <c r="H195" s="137">
        <v>4</v>
      </c>
      <c r="I195" s="138"/>
      <c r="J195" s="139">
        <f>ROUND(I195*H195,2)</f>
        <v>0</v>
      </c>
      <c r="K195" s="135" t="s">
        <v>1</v>
      </c>
      <c r="L195" s="33"/>
      <c r="M195" s="140" t="s">
        <v>1</v>
      </c>
      <c r="N195" s="141" t="s">
        <v>46</v>
      </c>
      <c r="P195" s="142">
        <f>O195*H195</f>
        <v>0</v>
      </c>
      <c r="Q195" s="142">
        <v>0</v>
      </c>
      <c r="R195" s="142">
        <f>Q195*H195</f>
        <v>0</v>
      </c>
      <c r="S195" s="142">
        <v>0</v>
      </c>
      <c r="T195" s="143">
        <f>S195*H195</f>
        <v>0</v>
      </c>
      <c r="AR195" s="144" t="s">
        <v>194</v>
      </c>
      <c r="AT195" s="144" t="s">
        <v>189</v>
      </c>
      <c r="AU195" s="144" t="s">
        <v>91</v>
      </c>
      <c r="AY195" s="18" t="s">
        <v>187</v>
      </c>
      <c r="BE195" s="145">
        <f>IF(N195="základní",J195,0)</f>
        <v>0</v>
      </c>
      <c r="BF195" s="145">
        <f>IF(N195="snížená",J195,0)</f>
        <v>0</v>
      </c>
      <c r="BG195" s="145">
        <f>IF(N195="zákl. přenesená",J195,0)</f>
        <v>0</v>
      </c>
      <c r="BH195" s="145">
        <f>IF(N195="sníž. přenesená",J195,0)</f>
        <v>0</v>
      </c>
      <c r="BI195" s="145">
        <f>IF(N195="nulová",J195,0)</f>
        <v>0</v>
      </c>
      <c r="BJ195" s="18" t="s">
        <v>21</v>
      </c>
      <c r="BK195" s="145">
        <f>ROUND(I195*H195,2)</f>
        <v>0</v>
      </c>
      <c r="BL195" s="18" t="s">
        <v>194</v>
      </c>
      <c r="BM195" s="144" t="s">
        <v>1669</v>
      </c>
    </row>
    <row r="196" spans="2:65" s="1" customFormat="1" ht="67.2">
      <c r="B196" s="33"/>
      <c r="D196" s="147" t="s">
        <v>219</v>
      </c>
      <c r="F196" s="167" t="s">
        <v>1670</v>
      </c>
      <c r="I196" s="168"/>
      <c r="L196" s="33"/>
      <c r="M196" s="169"/>
      <c r="T196" s="57"/>
      <c r="AT196" s="18" t="s">
        <v>219</v>
      </c>
      <c r="AU196" s="18" t="s">
        <v>91</v>
      </c>
    </row>
    <row r="197" spans="2:65" s="1" customFormat="1" ht="33" customHeight="1">
      <c r="B197" s="33"/>
      <c r="C197" s="133" t="s">
        <v>8</v>
      </c>
      <c r="D197" s="133" t="s">
        <v>189</v>
      </c>
      <c r="E197" s="134" t="s">
        <v>1671</v>
      </c>
      <c r="F197" s="135" t="s">
        <v>1672</v>
      </c>
      <c r="G197" s="136" t="s">
        <v>432</v>
      </c>
      <c r="H197" s="137">
        <v>2</v>
      </c>
      <c r="I197" s="138"/>
      <c r="J197" s="139">
        <f>ROUND(I197*H197,2)</f>
        <v>0</v>
      </c>
      <c r="K197" s="135" t="s">
        <v>1</v>
      </c>
      <c r="L197" s="33"/>
      <c r="M197" s="140" t="s">
        <v>1</v>
      </c>
      <c r="N197" s="141" t="s">
        <v>46</v>
      </c>
      <c r="P197" s="142">
        <f>O197*H197</f>
        <v>0</v>
      </c>
      <c r="Q197" s="142">
        <v>0</v>
      </c>
      <c r="R197" s="142">
        <f>Q197*H197</f>
        <v>0</v>
      </c>
      <c r="S197" s="142">
        <v>0</v>
      </c>
      <c r="T197" s="143">
        <f>S197*H197</f>
        <v>0</v>
      </c>
      <c r="AR197" s="144" t="s">
        <v>194</v>
      </c>
      <c r="AT197" s="144" t="s">
        <v>189</v>
      </c>
      <c r="AU197" s="144" t="s">
        <v>91</v>
      </c>
      <c r="AY197" s="18" t="s">
        <v>187</v>
      </c>
      <c r="BE197" s="145">
        <f>IF(N197="základní",J197,0)</f>
        <v>0</v>
      </c>
      <c r="BF197" s="145">
        <f>IF(N197="snížená",J197,0)</f>
        <v>0</v>
      </c>
      <c r="BG197" s="145">
        <f>IF(N197="zákl. přenesená",J197,0)</f>
        <v>0</v>
      </c>
      <c r="BH197" s="145">
        <f>IF(N197="sníž. přenesená",J197,0)</f>
        <v>0</v>
      </c>
      <c r="BI197" s="145">
        <f>IF(N197="nulová",J197,0)</f>
        <v>0</v>
      </c>
      <c r="BJ197" s="18" t="s">
        <v>21</v>
      </c>
      <c r="BK197" s="145">
        <f>ROUND(I197*H197,2)</f>
        <v>0</v>
      </c>
      <c r="BL197" s="18" t="s">
        <v>194</v>
      </c>
      <c r="BM197" s="144" t="s">
        <v>1673</v>
      </c>
    </row>
    <row r="198" spans="2:65" s="1" customFormat="1" ht="96">
      <c r="B198" s="33"/>
      <c r="D198" s="147" t="s">
        <v>219</v>
      </c>
      <c r="F198" s="167" t="s">
        <v>1674</v>
      </c>
      <c r="I198" s="168"/>
      <c r="L198" s="33"/>
      <c r="M198" s="169"/>
      <c r="T198" s="57"/>
      <c r="AT198" s="18" t="s">
        <v>219</v>
      </c>
      <c r="AU198" s="18" t="s">
        <v>91</v>
      </c>
    </row>
    <row r="199" spans="2:65" s="1" customFormat="1" ht="16.5" customHeight="1">
      <c r="B199" s="33"/>
      <c r="C199" s="133" t="s">
        <v>261</v>
      </c>
      <c r="D199" s="133" t="s">
        <v>189</v>
      </c>
      <c r="E199" s="134" t="s">
        <v>1675</v>
      </c>
      <c r="F199" s="135" t="s">
        <v>1676</v>
      </c>
      <c r="G199" s="136" t="s">
        <v>432</v>
      </c>
      <c r="H199" s="137">
        <v>4</v>
      </c>
      <c r="I199" s="138"/>
      <c r="J199" s="139">
        <f>ROUND(I199*H199,2)</f>
        <v>0</v>
      </c>
      <c r="K199" s="135" t="s">
        <v>1</v>
      </c>
      <c r="L199" s="33"/>
      <c r="M199" s="140" t="s">
        <v>1</v>
      </c>
      <c r="N199" s="141" t="s">
        <v>46</v>
      </c>
      <c r="P199" s="142">
        <f>O199*H199</f>
        <v>0</v>
      </c>
      <c r="Q199" s="142">
        <v>0</v>
      </c>
      <c r="R199" s="142">
        <f>Q199*H199</f>
        <v>0</v>
      </c>
      <c r="S199" s="142">
        <v>0</v>
      </c>
      <c r="T199" s="143">
        <f>S199*H199</f>
        <v>0</v>
      </c>
      <c r="AR199" s="144" t="s">
        <v>194</v>
      </c>
      <c r="AT199" s="144" t="s">
        <v>189</v>
      </c>
      <c r="AU199" s="144" t="s">
        <v>91</v>
      </c>
      <c r="AY199" s="18" t="s">
        <v>187</v>
      </c>
      <c r="BE199" s="145">
        <f>IF(N199="základní",J199,0)</f>
        <v>0</v>
      </c>
      <c r="BF199" s="145">
        <f>IF(N199="snížená",J199,0)</f>
        <v>0</v>
      </c>
      <c r="BG199" s="145">
        <f>IF(N199="zákl. přenesená",J199,0)</f>
        <v>0</v>
      </c>
      <c r="BH199" s="145">
        <f>IF(N199="sníž. přenesená",J199,0)</f>
        <v>0</v>
      </c>
      <c r="BI199" s="145">
        <f>IF(N199="nulová",J199,0)</f>
        <v>0</v>
      </c>
      <c r="BJ199" s="18" t="s">
        <v>21</v>
      </c>
      <c r="BK199" s="145">
        <f>ROUND(I199*H199,2)</f>
        <v>0</v>
      </c>
      <c r="BL199" s="18" t="s">
        <v>194</v>
      </c>
      <c r="BM199" s="144" t="s">
        <v>1677</v>
      </c>
    </row>
    <row r="200" spans="2:65" s="1" customFormat="1" ht="115.2">
      <c r="B200" s="33"/>
      <c r="D200" s="147" t="s">
        <v>219</v>
      </c>
      <c r="F200" s="167" t="s">
        <v>1678</v>
      </c>
      <c r="I200" s="168"/>
      <c r="L200" s="33"/>
      <c r="M200" s="169"/>
      <c r="T200" s="57"/>
      <c r="AT200" s="18" t="s">
        <v>219</v>
      </c>
      <c r="AU200" s="18" t="s">
        <v>91</v>
      </c>
    </row>
    <row r="201" spans="2:65" s="1" customFormat="1" ht="16.5" customHeight="1">
      <c r="B201" s="33"/>
      <c r="C201" s="133" t="s">
        <v>267</v>
      </c>
      <c r="D201" s="133" t="s">
        <v>189</v>
      </c>
      <c r="E201" s="134" t="s">
        <v>1679</v>
      </c>
      <c r="F201" s="135" t="s">
        <v>1680</v>
      </c>
      <c r="G201" s="136" t="s">
        <v>201</v>
      </c>
      <c r="H201" s="137">
        <v>345</v>
      </c>
      <c r="I201" s="138"/>
      <c r="J201" s="139">
        <f>ROUND(I201*H201,2)</f>
        <v>0</v>
      </c>
      <c r="K201" s="135" t="s">
        <v>1</v>
      </c>
      <c r="L201" s="33"/>
      <c r="M201" s="140" t="s">
        <v>1</v>
      </c>
      <c r="N201" s="141" t="s">
        <v>46</v>
      </c>
      <c r="P201" s="142">
        <f>O201*H201</f>
        <v>0</v>
      </c>
      <c r="Q201" s="142">
        <v>0</v>
      </c>
      <c r="R201" s="142">
        <f>Q201*H201</f>
        <v>0</v>
      </c>
      <c r="S201" s="142">
        <v>0</v>
      </c>
      <c r="T201" s="143">
        <f>S201*H201</f>
        <v>0</v>
      </c>
      <c r="AR201" s="144" t="s">
        <v>194</v>
      </c>
      <c r="AT201" s="144" t="s">
        <v>189</v>
      </c>
      <c r="AU201" s="144" t="s">
        <v>91</v>
      </c>
      <c r="AY201" s="18" t="s">
        <v>187</v>
      </c>
      <c r="BE201" s="145">
        <f>IF(N201="základní",J201,0)</f>
        <v>0</v>
      </c>
      <c r="BF201" s="145">
        <f>IF(N201="snížená",J201,0)</f>
        <v>0</v>
      </c>
      <c r="BG201" s="145">
        <f>IF(N201="zákl. přenesená",J201,0)</f>
        <v>0</v>
      </c>
      <c r="BH201" s="145">
        <f>IF(N201="sníž. přenesená",J201,0)</f>
        <v>0</v>
      </c>
      <c r="BI201" s="145">
        <f>IF(N201="nulová",J201,0)</f>
        <v>0</v>
      </c>
      <c r="BJ201" s="18" t="s">
        <v>21</v>
      </c>
      <c r="BK201" s="145">
        <f>ROUND(I201*H201,2)</f>
        <v>0</v>
      </c>
      <c r="BL201" s="18" t="s">
        <v>194</v>
      </c>
      <c r="BM201" s="144" t="s">
        <v>1681</v>
      </c>
    </row>
    <row r="202" spans="2:65" s="1" customFormat="1" ht="134.4">
      <c r="B202" s="33"/>
      <c r="D202" s="147" t="s">
        <v>219</v>
      </c>
      <c r="F202" s="167" t="s">
        <v>1682</v>
      </c>
      <c r="I202" s="168"/>
      <c r="L202" s="33"/>
      <c r="M202" s="169"/>
      <c r="T202" s="57"/>
      <c r="AT202" s="18" t="s">
        <v>219</v>
      </c>
      <c r="AU202" s="18" t="s">
        <v>91</v>
      </c>
    </row>
    <row r="203" spans="2:65" s="1" customFormat="1" ht="16.5" customHeight="1">
      <c r="B203" s="33"/>
      <c r="C203" s="133" t="s">
        <v>272</v>
      </c>
      <c r="D203" s="133" t="s">
        <v>189</v>
      </c>
      <c r="E203" s="134" t="s">
        <v>1683</v>
      </c>
      <c r="F203" s="135" t="s">
        <v>1684</v>
      </c>
      <c r="G203" s="136" t="s">
        <v>432</v>
      </c>
      <c r="H203" s="137">
        <v>2</v>
      </c>
      <c r="I203" s="138"/>
      <c r="J203" s="139">
        <f>ROUND(I203*H203,2)</f>
        <v>0</v>
      </c>
      <c r="K203" s="135" t="s">
        <v>1</v>
      </c>
      <c r="L203" s="33"/>
      <c r="M203" s="140" t="s">
        <v>1</v>
      </c>
      <c r="N203" s="141" t="s">
        <v>46</v>
      </c>
      <c r="P203" s="142">
        <f>O203*H203</f>
        <v>0</v>
      </c>
      <c r="Q203" s="142">
        <v>0</v>
      </c>
      <c r="R203" s="142">
        <f>Q203*H203</f>
        <v>0</v>
      </c>
      <c r="S203" s="142">
        <v>0</v>
      </c>
      <c r="T203" s="143">
        <f>S203*H203</f>
        <v>0</v>
      </c>
      <c r="AR203" s="144" t="s">
        <v>194</v>
      </c>
      <c r="AT203" s="144" t="s">
        <v>189</v>
      </c>
      <c r="AU203" s="144" t="s">
        <v>91</v>
      </c>
      <c r="AY203" s="18" t="s">
        <v>187</v>
      </c>
      <c r="BE203" s="145">
        <f>IF(N203="základní",J203,0)</f>
        <v>0</v>
      </c>
      <c r="BF203" s="145">
        <f>IF(N203="snížená",J203,0)</f>
        <v>0</v>
      </c>
      <c r="BG203" s="145">
        <f>IF(N203="zákl. přenesená",J203,0)</f>
        <v>0</v>
      </c>
      <c r="BH203" s="145">
        <f>IF(N203="sníž. přenesená",J203,0)</f>
        <v>0</v>
      </c>
      <c r="BI203" s="145">
        <f>IF(N203="nulová",J203,0)</f>
        <v>0</v>
      </c>
      <c r="BJ203" s="18" t="s">
        <v>21</v>
      </c>
      <c r="BK203" s="145">
        <f>ROUND(I203*H203,2)</f>
        <v>0</v>
      </c>
      <c r="BL203" s="18" t="s">
        <v>194</v>
      </c>
      <c r="BM203" s="144" t="s">
        <v>1685</v>
      </c>
    </row>
    <row r="204" spans="2:65" s="1" customFormat="1" ht="67.2">
      <c r="B204" s="33"/>
      <c r="D204" s="147" t="s">
        <v>219</v>
      </c>
      <c r="F204" s="167" t="s">
        <v>1686</v>
      </c>
      <c r="I204" s="168"/>
      <c r="L204" s="33"/>
      <c r="M204" s="169"/>
      <c r="T204" s="57"/>
      <c r="AT204" s="18" t="s">
        <v>219</v>
      </c>
      <c r="AU204" s="18" t="s">
        <v>91</v>
      </c>
    </row>
    <row r="205" spans="2:65" s="1" customFormat="1" ht="16.5" customHeight="1">
      <c r="B205" s="33"/>
      <c r="C205" s="133" t="s">
        <v>278</v>
      </c>
      <c r="D205" s="133" t="s">
        <v>189</v>
      </c>
      <c r="E205" s="134" t="s">
        <v>1687</v>
      </c>
      <c r="F205" s="135" t="s">
        <v>1688</v>
      </c>
      <c r="G205" s="136" t="s">
        <v>432</v>
      </c>
      <c r="H205" s="137">
        <v>9</v>
      </c>
      <c r="I205" s="138"/>
      <c r="J205" s="139">
        <f>ROUND(I205*H205,2)</f>
        <v>0</v>
      </c>
      <c r="K205" s="135" t="s">
        <v>1</v>
      </c>
      <c r="L205" s="33"/>
      <c r="M205" s="140" t="s">
        <v>1</v>
      </c>
      <c r="N205" s="141" t="s">
        <v>46</v>
      </c>
      <c r="P205" s="142">
        <f>O205*H205</f>
        <v>0</v>
      </c>
      <c r="Q205" s="142">
        <v>0</v>
      </c>
      <c r="R205" s="142">
        <f>Q205*H205</f>
        <v>0</v>
      </c>
      <c r="S205" s="142">
        <v>0</v>
      </c>
      <c r="T205" s="143">
        <f>S205*H205</f>
        <v>0</v>
      </c>
      <c r="AR205" s="144" t="s">
        <v>194</v>
      </c>
      <c r="AT205" s="144" t="s">
        <v>189</v>
      </c>
      <c r="AU205" s="144" t="s">
        <v>91</v>
      </c>
      <c r="AY205" s="18" t="s">
        <v>187</v>
      </c>
      <c r="BE205" s="145">
        <f>IF(N205="základní",J205,0)</f>
        <v>0</v>
      </c>
      <c r="BF205" s="145">
        <f>IF(N205="snížená",J205,0)</f>
        <v>0</v>
      </c>
      <c r="BG205" s="145">
        <f>IF(N205="zákl. přenesená",J205,0)</f>
        <v>0</v>
      </c>
      <c r="BH205" s="145">
        <f>IF(N205="sníž. přenesená",J205,0)</f>
        <v>0</v>
      </c>
      <c r="BI205" s="145">
        <f>IF(N205="nulová",J205,0)</f>
        <v>0</v>
      </c>
      <c r="BJ205" s="18" t="s">
        <v>21</v>
      </c>
      <c r="BK205" s="145">
        <f>ROUND(I205*H205,2)</f>
        <v>0</v>
      </c>
      <c r="BL205" s="18" t="s">
        <v>194</v>
      </c>
      <c r="BM205" s="144" t="s">
        <v>1689</v>
      </c>
    </row>
    <row r="206" spans="2:65" s="1" customFormat="1" ht="16.5" customHeight="1">
      <c r="B206" s="33"/>
      <c r="C206" s="133" t="s">
        <v>284</v>
      </c>
      <c r="D206" s="133" t="s">
        <v>189</v>
      </c>
      <c r="E206" s="134" t="s">
        <v>1690</v>
      </c>
      <c r="F206" s="135" t="s">
        <v>1691</v>
      </c>
      <c r="G206" s="136" t="s">
        <v>432</v>
      </c>
      <c r="H206" s="137">
        <v>6</v>
      </c>
      <c r="I206" s="138"/>
      <c r="J206" s="139">
        <f>ROUND(I206*H206,2)</f>
        <v>0</v>
      </c>
      <c r="K206" s="135" t="s">
        <v>1</v>
      </c>
      <c r="L206" s="33"/>
      <c r="M206" s="140" t="s">
        <v>1</v>
      </c>
      <c r="N206" s="141" t="s">
        <v>46</v>
      </c>
      <c r="P206" s="142">
        <f>O206*H206</f>
        <v>0</v>
      </c>
      <c r="Q206" s="142">
        <v>0</v>
      </c>
      <c r="R206" s="142">
        <f>Q206*H206</f>
        <v>0</v>
      </c>
      <c r="S206" s="142">
        <v>0</v>
      </c>
      <c r="T206" s="143">
        <f>S206*H206</f>
        <v>0</v>
      </c>
      <c r="AR206" s="144" t="s">
        <v>194</v>
      </c>
      <c r="AT206" s="144" t="s">
        <v>189</v>
      </c>
      <c r="AU206" s="144" t="s">
        <v>91</v>
      </c>
      <c r="AY206" s="18" t="s">
        <v>187</v>
      </c>
      <c r="BE206" s="145">
        <f>IF(N206="základní",J206,0)</f>
        <v>0</v>
      </c>
      <c r="BF206" s="145">
        <f>IF(N206="snížená",J206,0)</f>
        <v>0</v>
      </c>
      <c r="BG206" s="145">
        <f>IF(N206="zákl. přenesená",J206,0)</f>
        <v>0</v>
      </c>
      <c r="BH206" s="145">
        <f>IF(N206="sníž. přenesená",J206,0)</f>
        <v>0</v>
      </c>
      <c r="BI206" s="145">
        <f>IF(N206="nulová",J206,0)</f>
        <v>0</v>
      </c>
      <c r="BJ206" s="18" t="s">
        <v>21</v>
      </c>
      <c r="BK206" s="145">
        <f>ROUND(I206*H206,2)</f>
        <v>0</v>
      </c>
      <c r="BL206" s="18" t="s">
        <v>194</v>
      </c>
      <c r="BM206" s="144" t="s">
        <v>1692</v>
      </c>
    </row>
    <row r="207" spans="2:65" s="1" customFormat="1" ht="28.8">
      <c r="B207" s="33"/>
      <c r="D207" s="147" t="s">
        <v>219</v>
      </c>
      <c r="F207" s="167" t="s">
        <v>1693</v>
      </c>
      <c r="I207" s="168"/>
      <c r="L207" s="33"/>
      <c r="M207" s="169"/>
      <c r="T207" s="57"/>
      <c r="AT207" s="18" t="s">
        <v>219</v>
      </c>
      <c r="AU207" s="18" t="s">
        <v>91</v>
      </c>
    </row>
    <row r="208" spans="2:65" s="1" customFormat="1" ht="16.5" customHeight="1">
      <c r="B208" s="33"/>
      <c r="C208" s="133" t="s">
        <v>289</v>
      </c>
      <c r="D208" s="133" t="s">
        <v>189</v>
      </c>
      <c r="E208" s="134" t="s">
        <v>1694</v>
      </c>
      <c r="F208" s="135" t="s">
        <v>1695</v>
      </c>
      <c r="G208" s="136" t="s">
        <v>432</v>
      </c>
      <c r="H208" s="137">
        <v>1</v>
      </c>
      <c r="I208" s="138"/>
      <c r="J208" s="139">
        <f>ROUND(I208*H208,2)</f>
        <v>0</v>
      </c>
      <c r="K208" s="135" t="s">
        <v>1</v>
      </c>
      <c r="L208" s="33"/>
      <c r="M208" s="140" t="s">
        <v>1</v>
      </c>
      <c r="N208" s="141" t="s">
        <v>46</v>
      </c>
      <c r="P208" s="142">
        <f>O208*H208</f>
        <v>0</v>
      </c>
      <c r="Q208" s="142">
        <v>0</v>
      </c>
      <c r="R208" s="142">
        <f>Q208*H208</f>
        <v>0</v>
      </c>
      <c r="S208" s="142">
        <v>0</v>
      </c>
      <c r="T208" s="143">
        <f>S208*H208</f>
        <v>0</v>
      </c>
      <c r="AR208" s="144" t="s">
        <v>194</v>
      </c>
      <c r="AT208" s="144" t="s">
        <v>189</v>
      </c>
      <c r="AU208" s="144" t="s">
        <v>91</v>
      </c>
      <c r="AY208" s="18" t="s">
        <v>187</v>
      </c>
      <c r="BE208" s="145">
        <f>IF(N208="základní",J208,0)</f>
        <v>0</v>
      </c>
      <c r="BF208" s="145">
        <f>IF(N208="snížená",J208,0)</f>
        <v>0</v>
      </c>
      <c r="BG208" s="145">
        <f>IF(N208="zákl. přenesená",J208,0)</f>
        <v>0</v>
      </c>
      <c r="BH208" s="145">
        <f>IF(N208="sníž. přenesená",J208,0)</f>
        <v>0</v>
      </c>
      <c r="BI208" s="145">
        <f>IF(N208="nulová",J208,0)</f>
        <v>0</v>
      </c>
      <c r="BJ208" s="18" t="s">
        <v>21</v>
      </c>
      <c r="BK208" s="145">
        <f>ROUND(I208*H208,2)</f>
        <v>0</v>
      </c>
      <c r="BL208" s="18" t="s">
        <v>194</v>
      </c>
      <c r="BM208" s="144" t="s">
        <v>1696</v>
      </c>
    </row>
    <row r="209" spans="2:65" s="1" customFormat="1" ht="16.5" customHeight="1">
      <c r="B209" s="33"/>
      <c r="C209" s="133" t="s">
        <v>294</v>
      </c>
      <c r="D209" s="133" t="s">
        <v>189</v>
      </c>
      <c r="E209" s="134" t="s">
        <v>1697</v>
      </c>
      <c r="F209" s="135" t="s">
        <v>1698</v>
      </c>
      <c r="G209" s="136" t="s">
        <v>432</v>
      </c>
      <c r="H209" s="137">
        <v>5</v>
      </c>
      <c r="I209" s="138"/>
      <c r="J209" s="139">
        <f>ROUND(I209*H209,2)</f>
        <v>0</v>
      </c>
      <c r="K209" s="135" t="s">
        <v>1</v>
      </c>
      <c r="L209" s="33"/>
      <c r="M209" s="140" t="s">
        <v>1</v>
      </c>
      <c r="N209" s="141" t="s">
        <v>46</v>
      </c>
      <c r="P209" s="142">
        <f>O209*H209</f>
        <v>0</v>
      </c>
      <c r="Q209" s="142">
        <v>0</v>
      </c>
      <c r="R209" s="142">
        <f>Q209*H209</f>
        <v>0</v>
      </c>
      <c r="S209" s="142">
        <v>0</v>
      </c>
      <c r="T209" s="143">
        <f>S209*H209</f>
        <v>0</v>
      </c>
      <c r="AR209" s="144" t="s">
        <v>194</v>
      </c>
      <c r="AT209" s="144" t="s">
        <v>189</v>
      </c>
      <c r="AU209" s="144" t="s">
        <v>91</v>
      </c>
      <c r="AY209" s="18" t="s">
        <v>187</v>
      </c>
      <c r="BE209" s="145">
        <f>IF(N209="základní",J209,0)</f>
        <v>0</v>
      </c>
      <c r="BF209" s="145">
        <f>IF(N209="snížená",J209,0)</f>
        <v>0</v>
      </c>
      <c r="BG209" s="145">
        <f>IF(N209="zákl. přenesená",J209,0)</f>
        <v>0</v>
      </c>
      <c r="BH209" s="145">
        <f>IF(N209="sníž. přenesená",J209,0)</f>
        <v>0</v>
      </c>
      <c r="BI209" s="145">
        <f>IF(N209="nulová",J209,0)</f>
        <v>0</v>
      </c>
      <c r="BJ209" s="18" t="s">
        <v>21</v>
      </c>
      <c r="BK209" s="145">
        <f>ROUND(I209*H209,2)</f>
        <v>0</v>
      </c>
      <c r="BL209" s="18" t="s">
        <v>194</v>
      </c>
      <c r="BM209" s="144" t="s">
        <v>1699</v>
      </c>
    </row>
    <row r="210" spans="2:65" s="1" customFormat="1" ht="16.5" customHeight="1">
      <c r="B210" s="33"/>
      <c r="C210" s="133" t="s">
        <v>299</v>
      </c>
      <c r="D210" s="133" t="s">
        <v>189</v>
      </c>
      <c r="E210" s="134" t="s">
        <v>1700</v>
      </c>
      <c r="F210" s="135" t="s">
        <v>1701</v>
      </c>
      <c r="G210" s="136" t="s">
        <v>432</v>
      </c>
      <c r="H210" s="137">
        <v>1</v>
      </c>
      <c r="I210" s="138"/>
      <c r="J210" s="139">
        <f>ROUND(I210*H210,2)</f>
        <v>0</v>
      </c>
      <c r="K210" s="135" t="s">
        <v>1</v>
      </c>
      <c r="L210" s="33"/>
      <c r="M210" s="140" t="s">
        <v>1</v>
      </c>
      <c r="N210" s="141" t="s">
        <v>46</v>
      </c>
      <c r="P210" s="142">
        <f>O210*H210</f>
        <v>0</v>
      </c>
      <c r="Q210" s="142">
        <v>0</v>
      </c>
      <c r="R210" s="142">
        <f>Q210*H210</f>
        <v>0</v>
      </c>
      <c r="S210" s="142">
        <v>0</v>
      </c>
      <c r="T210" s="143">
        <f>S210*H210</f>
        <v>0</v>
      </c>
      <c r="AR210" s="144" t="s">
        <v>194</v>
      </c>
      <c r="AT210" s="144" t="s">
        <v>189</v>
      </c>
      <c r="AU210" s="144" t="s">
        <v>91</v>
      </c>
      <c r="AY210" s="18" t="s">
        <v>187</v>
      </c>
      <c r="BE210" s="145">
        <f>IF(N210="základní",J210,0)</f>
        <v>0</v>
      </c>
      <c r="BF210" s="145">
        <f>IF(N210="snížená",J210,0)</f>
        <v>0</v>
      </c>
      <c r="BG210" s="145">
        <f>IF(N210="zákl. přenesená",J210,0)</f>
        <v>0</v>
      </c>
      <c r="BH210" s="145">
        <f>IF(N210="sníž. přenesená",J210,0)</f>
        <v>0</v>
      </c>
      <c r="BI210" s="145">
        <f>IF(N210="nulová",J210,0)</f>
        <v>0</v>
      </c>
      <c r="BJ210" s="18" t="s">
        <v>21</v>
      </c>
      <c r="BK210" s="145">
        <f>ROUND(I210*H210,2)</f>
        <v>0</v>
      </c>
      <c r="BL210" s="18" t="s">
        <v>194</v>
      </c>
      <c r="BM210" s="144" t="s">
        <v>1702</v>
      </c>
    </row>
    <row r="211" spans="2:65" s="1" customFormat="1" ht="16.5" customHeight="1">
      <c r="B211" s="33"/>
      <c r="C211" s="133" t="s">
        <v>7</v>
      </c>
      <c r="D211" s="133" t="s">
        <v>189</v>
      </c>
      <c r="E211" s="134" t="s">
        <v>1703</v>
      </c>
      <c r="F211" s="135" t="s">
        <v>1704</v>
      </c>
      <c r="G211" s="136" t="s">
        <v>432</v>
      </c>
      <c r="H211" s="137">
        <v>6</v>
      </c>
      <c r="I211" s="138"/>
      <c r="J211" s="139">
        <f>ROUND(I211*H211,2)</f>
        <v>0</v>
      </c>
      <c r="K211" s="135" t="s">
        <v>1</v>
      </c>
      <c r="L211" s="33"/>
      <c r="M211" s="140" t="s">
        <v>1</v>
      </c>
      <c r="N211" s="141" t="s">
        <v>46</v>
      </c>
      <c r="P211" s="142">
        <f>O211*H211</f>
        <v>0</v>
      </c>
      <c r="Q211" s="142">
        <v>0</v>
      </c>
      <c r="R211" s="142">
        <f>Q211*H211</f>
        <v>0</v>
      </c>
      <c r="S211" s="142">
        <v>0</v>
      </c>
      <c r="T211" s="143">
        <f>S211*H211</f>
        <v>0</v>
      </c>
      <c r="AR211" s="144" t="s">
        <v>194</v>
      </c>
      <c r="AT211" s="144" t="s">
        <v>189</v>
      </c>
      <c r="AU211" s="144" t="s">
        <v>91</v>
      </c>
      <c r="AY211" s="18" t="s">
        <v>187</v>
      </c>
      <c r="BE211" s="145">
        <f>IF(N211="základní",J211,0)</f>
        <v>0</v>
      </c>
      <c r="BF211" s="145">
        <f>IF(N211="snížená",J211,0)</f>
        <v>0</v>
      </c>
      <c r="BG211" s="145">
        <f>IF(N211="zákl. přenesená",J211,0)</f>
        <v>0</v>
      </c>
      <c r="BH211" s="145">
        <f>IF(N211="sníž. přenesená",J211,0)</f>
        <v>0</v>
      </c>
      <c r="BI211" s="145">
        <f>IF(N211="nulová",J211,0)</f>
        <v>0</v>
      </c>
      <c r="BJ211" s="18" t="s">
        <v>21</v>
      </c>
      <c r="BK211" s="145">
        <f>ROUND(I211*H211,2)</f>
        <v>0</v>
      </c>
      <c r="BL211" s="18" t="s">
        <v>194</v>
      </c>
      <c r="BM211" s="144" t="s">
        <v>1705</v>
      </c>
    </row>
    <row r="212" spans="2:65" s="1" customFormat="1" ht="16.5" customHeight="1">
      <c r="B212" s="33"/>
      <c r="C212" s="133" t="s">
        <v>308</v>
      </c>
      <c r="D212" s="133" t="s">
        <v>189</v>
      </c>
      <c r="E212" s="134" t="s">
        <v>1706</v>
      </c>
      <c r="F212" s="135" t="s">
        <v>1707</v>
      </c>
      <c r="G212" s="136" t="s">
        <v>432</v>
      </c>
      <c r="H212" s="137">
        <v>2</v>
      </c>
      <c r="I212" s="138"/>
      <c r="J212" s="139">
        <f>ROUND(I212*H212,2)</f>
        <v>0</v>
      </c>
      <c r="K212" s="135" t="s">
        <v>1</v>
      </c>
      <c r="L212" s="33"/>
      <c r="M212" s="140" t="s">
        <v>1</v>
      </c>
      <c r="N212" s="141" t="s">
        <v>46</v>
      </c>
      <c r="P212" s="142">
        <f>O212*H212</f>
        <v>0</v>
      </c>
      <c r="Q212" s="142">
        <v>0</v>
      </c>
      <c r="R212" s="142">
        <f>Q212*H212</f>
        <v>0</v>
      </c>
      <c r="S212" s="142">
        <v>0</v>
      </c>
      <c r="T212" s="143">
        <f>S212*H212</f>
        <v>0</v>
      </c>
      <c r="AR212" s="144" t="s">
        <v>194</v>
      </c>
      <c r="AT212" s="144" t="s">
        <v>189</v>
      </c>
      <c r="AU212" s="144" t="s">
        <v>91</v>
      </c>
      <c r="AY212" s="18" t="s">
        <v>187</v>
      </c>
      <c r="BE212" s="145">
        <f>IF(N212="základní",J212,0)</f>
        <v>0</v>
      </c>
      <c r="BF212" s="145">
        <f>IF(N212="snížená",J212,0)</f>
        <v>0</v>
      </c>
      <c r="BG212" s="145">
        <f>IF(N212="zákl. přenesená",J212,0)</f>
        <v>0</v>
      </c>
      <c r="BH212" s="145">
        <f>IF(N212="sníž. přenesená",J212,0)</f>
        <v>0</v>
      </c>
      <c r="BI212" s="145">
        <f>IF(N212="nulová",J212,0)</f>
        <v>0</v>
      </c>
      <c r="BJ212" s="18" t="s">
        <v>21</v>
      </c>
      <c r="BK212" s="145">
        <f>ROUND(I212*H212,2)</f>
        <v>0</v>
      </c>
      <c r="BL212" s="18" t="s">
        <v>194</v>
      </c>
      <c r="BM212" s="144" t="s">
        <v>1708</v>
      </c>
    </row>
    <row r="213" spans="2:65" s="11" customFormat="1" ht="22.8" customHeight="1">
      <c r="B213" s="121"/>
      <c r="D213" s="122" t="s">
        <v>80</v>
      </c>
      <c r="E213" s="131" t="s">
        <v>731</v>
      </c>
      <c r="F213" s="131" t="s">
        <v>732</v>
      </c>
      <c r="I213" s="124"/>
      <c r="J213" s="132">
        <f>BK213</f>
        <v>0</v>
      </c>
      <c r="L213" s="121"/>
      <c r="M213" s="126"/>
      <c r="P213" s="127">
        <f>P214</f>
        <v>0</v>
      </c>
      <c r="R213" s="127">
        <f>R214</f>
        <v>0</v>
      </c>
      <c r="T213" s="128">
        <f>T214</f>
        <v>0</v>
      </c>
      <c r="AR213" s="122" t="s">
        <v>21</v>
      </c>
      <c r="AT213" s="129" t="s">
        <v>80</v>
      </c>
      <c r="AU213" s="129" t="s">
        <v>21</v>
      </c>
      <c r="AY213" s="122" t="s">
        <v>187</v>
      </c>
      <c r="BK213" s="130">
        <f>BK214</f>
        <v>0</v>
      </c>
    </row>
    <row r="214" spans="2:65" s="1" customFormat="1" ht="16.5" customHeight="1">
      <c r="B214" s="33"/>
      <c r="C214" s="133" t="s">
        <v>317</v>
      </c>
      <c r="D214" s="133" t="s">
        <v>189</v>
      </c>
      <c r="E214" s="134" t="s">
        <v>1709</v>
      </c>
      <c r="F214" s="135" t="s">
        <v>1710</v>
      </c>
      <c r="G214" s="136" t="s">
        <v>230</v>
      </c>
      <c r="H214" s="137">
        <v>24.814</v>
      </c>
      <c r="I214" s="138"/>
      <c r="J214" s="139">
        <f>ROUND(I214*H214,2)</f>
        <v>0</v>
      </c>
      <c r="K214" s="135" t="s">
        <v>193</v>
      </c>
      <c r="L214" s="33"/>
      <c r="M214" s="187" t="s">
        <v>1</v>
      </c>
      <c r="N214" s="188" t="s">
        <v>46</v>
      </c>
      <c r="O214" s="189"/>
      <c r="P214" s="190">
        <f>O214*H214</f>
        <v>0</v>
      </c>
      <c r="Q214" s="190">
        <v>0</v>
      </c>
      <c r="R214" s="190">
        <f>Q214*H214</f>
        <v>0</v>
      </c>
      <c r="S214" s="190">
        <v>0</v>
      </c>
      <c r="T214" s="191">
        <f>S214*H214</f>
        <v>0</v>
      </c>
      <c r="AR214" s="144" t="s">
        <v>194</v>
      </c>
      <c r="AT214" s="144" t="s">
        <v>189</v>
      </c>
      <c r="AU214" s="144" t="s">
        <v>91</v>
      </c>
      <c r="AY214" s="18" t="s">
        <v>187</v>
      </c>
      <c r="BE214" s="145">
        <f>IF(N214="základní",J214,0)</f>
        <v>0</v>
      </c>
      <c r="BF214" s="145">
        <f>IF(N214="snížená",J214,0)</f>
        <v>0</v>
      </c>
      <c r="BG214" s="145">
        <f>IF(N214="zákl. přenesená",J214,0)</f>
        <v>0</v>
      </c>
      <c r="BH214" s="145">
        <f>IF(N214="sníž. přenesená",J214,0)</f>
        <v>0</v>
      </c>
      <c r="BI214" s="145">
        <f>IF(N214="nulová",J214,0)</f>
        <v>0</v>
      </c>
      <c r="BJ214" s="18" t="s">
        <v>21</v>
      </c>
      <c r="BK214" s="145">
        <f>ROUND(I214*H214,2)</f>
        <v>0</v>
      </c>
      <c r="BL214" s="18" t="s">
        <v>194</v>
      </c>
      <c r="BM214" s="144" t="s">
        <v>1711</v>
      </c>
    </row>
    <row r="215" spans="2:65" s="1" customFormat="1" ht="6.9" customHeight="1">
      <c r="B215" s="45"/>
      <c r="C215" s="46"/>
      <c r="D215" s="46"/>
      <c r="E215" s="46"/>
      <c r="F215" s="46"/>
      <c r="G215" s="46"/>
      <c r="H215" s="46"/>
      <c r="I215" s="46"/>
      <c r="J215" s="46"/>
      <c r="K215" s="46"/>
      <c r="L215" s="33"/>
    </row>
  </sheetData>
  <sheetProtection algorithmName="SHA-512" hashValue="ihgn1tVUyxqgqM/57cZ+GkJdVPq2DK1+aH3zvqXIQ6ftD+E7Ph2RCb+lHYkdOsS2JHK9sx6wQYal6DosEMmJyw==" saltValue="bvF+Yib2/wMJj8sGJNHnISmF7sT5LZlokrPpg6R4Vqa/mAFFqgp3lkRnkHtIhvuWYd4+1xx+pa07Q8rBSb128A==" spinCount="100000" sheet="1" objects="1" scenarios="1" formatColumns="0" formatRows="0" autoFilter="0"/>
  <autoFilter ref="C120:K214" xr:uid="{00000000-0009-0000-0000-00000F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4" fitToHeight="100" orientation="landscape" r:id="rId1"/>
  <headerFooter>
    <oddFooter>&amp;CStrana &amp;P z &amp;N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B2:BM635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8" t="s">
        <v>137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91</v>
      </c>
    </row>
    <row r="4" spans="2:46" ht="24.9" customHeight="1">
      <c r="B4" s="21"/>
      <c r="D4" s="22" t="s">
        <v>144</v>
      </c>
      <c r="L4" s="21"/>
      <c r="M4" s="89" t="s">
        <v>10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241" t="str">
        <f>'Rekapitulace stavby'!K6</f>
        <v>Liberecká náplavka - Revize 03</v>
      </c>
      <c r="F7" s="242"/>
      <c r="G7" s="242"/>
      <c r="H7" s="242"/>
      <c r="L7" s="21"/>
    </row>
    <row r="8" spans="2:46" s="1" customFormat="1" ht="12" customHeight="1">
      <c r="B8" s="33"/>
      <c r="D8" s="28" t="s">
        <v>145</v>
      </c>
      <c r="L8" s="33"/>
    </row>
    <row r="9" spans="2:46" s="1" customFormat="1" ht="16.5" customHeight="1">
      <c r="B9" s="33"/>
      <c r="E9" s="207" t="s">
        <v>1712</v>
      </c>
      <c r="F9" s="243"/>
      <c r="G9" s="243"/>
      <c r="H9" s="243"/>
      <c r="L9" s="33"/>
    </row>
    <row r="10" spans="2:46" s="1" customFormat="1" ht="10.199999999999999">
      <c r="B10" s="33"/>
      <c r="L10" s="33"/>
    </row>
    <row r="11" spans="2:46" s="1" customFormat="1" ht="12" customHeight="1">
      <c r="B11" s="33"/>
      <c r="D11" s="28" t="s">
        <v>19</v>
      </c>
      <c r="F11" s="26" t="s">
        <v>1</v>
      </c>
      <c r="I11" s="28" t="s">
        <v>20</v>
      </c>
      <c r="J11" s="26" t="s">
        <v>1</v>
      </c>
      <c r="L11" s="33"/>
    </row>
    <row r="12" spans="2:46" s="1" customFormat="1" ht="12" customHeight="1">
      <c r="B12" s="33"/>
      <c r="D12" s="28" t="s">
        <v>22</v>
      </c>
      <c r="F12" s="26" t="s">
        <v>148</v>
      </c>
      <c r="I12" s="28" t="s">
        <v>24</v>
      </c>
      <c r="J12" s="53" t="str">
        <f>'Rekapitulace stavby'!AN8</f>
        <v>15. 10. 2025</v>
      </c>
      <c r="L12" s="33"/>
    </row>
    <row r="13" spans="2:46" s="1" customFormat="1" ht="10.8" customHeight="1">
      <c r="B13" s="33"/>
      <c r="L13" s="33"/>
    </row>
    <row r="14" spans="2:46" s="1" customFormat="1" ht="12" customHeight="1">
      <c r="B14" s="33"/>
      <c r="D14" s="28" t="s">
        <v>28</v>
      </c>
      <c r="I14" s="28" t="s">
        <v>29</v>
      </c>
      <c r="J14" s="26" t="str">
        <f>IF('Rekapitulace stavby'!AN10="","",'Rekapitulace stavby'!AN10)</f>
        <v/>
      </c>
      <c r="L14" s="33"/>
    </row>
    <row r="15" spans="2:46" s="1" customFormat="1" ht="18" customHeight="1">
      <c r="B15" s="33"/>
      <c r="E15" s="26" t="str">
        <f>IF('Rekapitulace stavby'!E11="","",'Rekapitulace stavby'!E11)</f>
        <v xml:space="preserve">Statutární město Liberec </v>
      </c>
      <c r="I15" s="28" t="s">
        <v>31</v>
      </c>
      <c r="J15" s="26" t="str">
        <f>IF('Rekapitulace stavby'!AN11="","",'Rekapitulace stavby'!AN11)</f>
        <v/>
      </c>
      <c r="L15" s="33"/>
    </row>
    <row r="16" spans="2:46" s="1" customFormat="1" ht="6.9" customHeight="1">
      <c r="B16" s="33"/>
      <c r="L16" s="33"/>
    </row>
    <row r="17" spans="2:12" s="1" customFormat="1" ht="12" customHeight="1">
      <c r="B17" s="33"/>
      <c r="D17" s="28" t="s">
        <v>32</v>
      </c>
      <c r="I17" s="28" t="s">
        <v>29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244" t="str">
        <f>'Rekapitulace stavby'!E14</f>
        <v>Vyplň údaj</v>
      </c>
      <c r="F18" s="213"/>
      <c r="G18" s="213"/>
      <c r="H18" s="213"/>
      <c r="I18" s="28" t="s">
        <v>31</v>
      </c>
      <c r="J18" s="29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8" t="s">
        <v>34</v>
      </c>
      <c r="I20" s="28" t="s">
        <v>29</v>
      </c>
      <c r="J20" s="26" t="str">
        <f>IF('Rekapitulace stavby'!AN16="","",'Rekapitulace stavby'!AN16)</f>
        <v/>
      </c>
      <c r="L20" s="33"/>
    </row>
    <row r="21" spans="2:12" s="1" customFormat="1" ht="18" customHeight="1">
      <c r="B21" s="33"/>
      <c r="E21" s="26" t="str">
        <f>IF('Rekapitulace stavby'!E17="","",'Rekapitulace stavby'!E17)</f>
        <v>re: architekti studio s.r.o.</v>
      </c>
      <c r="I21" s="28" t="s">
        <v>31</v>
      </c>
      <c r="J21" s="26" t="str">
        <f>IF('Rekapitulace stavby'!AN17="","",'Rekapitulace stavby'!AN17)</f>
        <v/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8" t="s">
        <v>37</v>
      </c>
      <c r="I23" s="28" t="s">
        <v>29</v>
      </c>
      <c r="J23" s="26" t="str">
        <f>IF('Rekapitulace stavby'!AN19="","",'Rekapitulace stavby'!AN19)</f>
        <v/>
      </c>
      <c r="L23" s="33"/>
    </row>
    <row r="24" spans="2:12" s="1" customFormat="1" ht="18" customHeight="1">
      <c r="B24" s="33"/>
      <c r="E24" s="26" t="str">
        <f>IF('Rekapitulace stavby'!E20="","",'Rekapitulace stavby'!E20)</f>
        <v>PROPOS Liberec s.r.o.</v>
      </c>
      <c r="I24" s="28" t="s">
        <v>31</v>
      </c>
      <c r="J24" s="26" t="str">
        <f>IF('Rekapitulace stavby'!AN20="","",'Rekapitulace stavby'!AN20)</f>
        <v/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8" t="s">
        <v>39</v>
      </c>
      <c r="L26" s="33"/>
    </row>
    <row r="27" spans="2:12" s="7" customFormat="1" ht="16.5" customHeight="1">
      <c r="B27" s="90"/>
      <c r="E27" s="218" t="s">
        <v>1</v>
      </c>
      <c r="F27" s="218"/>
      <c r="G27" s="218"/>
      <c r="H27" s="218"/>
      <c r="L27" s="90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4"/>
      <c r="E29" s="54"/>
      <c r="F29" s="54"/>
      <c r="G29" s="54"/>
      <c r="H29" s="54"/>
      <c r="I29" s="54"/>
      <c r="J29" s="54"/>
      <c r="K29" s="54"/>
      <c r="L29" s="33"/>
    </row>
    <row r="30" spans="2:12" s="1" customFormat="1" ht="25.35" customHeight="1">
      <c r="B30" s="33"/>
      <c r="D30" s="91" t="s">
        <v>41</v>
      </c>
      <c r="J30" s="67">
        <f>ROUND(J141, 2)</f>
        <v>0</v>
      </c>
      <c r="L30" s="33"/>
    </row>
    <row r="31" spans="2:12" s="1" customFormat="1" ht="6.9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14.4" customHeight="1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4" customHeight="1">
      <c r="B33" s="33"/>
      <c r="D33" s="56" t="s">
        <v>45</v>
      </c>
      <c r="E33" s="28" t="s">
        <v>46</v>
      </c>
      <c r="F33" s="92">
        <f>ROUND((SUM(BE141:BE634)),  2)</f>
        <v>0</v>
      </c>
      <c r="I33" s="93">
        <v>0.21</v>
      </c>
      <c r="J33" s="92">
        <f>ROUND(((SUM(BE141:BE634))*I33),  2)</f>
        <v>0</v>
      </c>
      <c r="L33" s="33"/>
    </row>
    <row r="34" spans="2:12" s="1" customFormat="1" ht="14.4" customHeight="1">
      <c r="B34" s="33"/>
      <c r="E34" s="28" t="s">
        <v>47</v>
      </c>
      <c r="F34" s="92">
        <f>ROUND((SUM(BF141:BF634)),  2)</f>
        <v>0</v>
      </c>
      <c r="I34" s="93">
        <v>0.12</v>
      </c>
      <c r="J34" s="92">
        <f>ROUND(((SUM(BF141:BF634))*I34),  2)</f>
        <v>0</v>
      </c>
      <c r="L34" s="33"/>
    </row>
    <row r="35" spans="2:12" s="1" customFormat="1" ht="14.4" hidden="1" customHeight="1">
      <c r="B35" s="33"/>
      <c r="E35" s="28" t="s">
        <v>48</v>
      </c>
      <c r="F35" s="92">
        <f>ROUND((SUM(BG141:BG634)),  2)</f>
        <v>0</v>
      </c>
      <c r="I35" s="93">
        <v>0.21</v>
      </c>
      <c r="J35" s="92">
        <f>0</f>
        <v>0</v>
      </c>
      <c r="L35" s="33"/>
    </row>
    <row r="36" spans="2:12" s="1" customFormat="1" ht="14.4" hidden="1" customHeight="1">
      <c r="B36" s="33"/>
      <c r="E36" s="28" t="s">
        <v>49</v>
      </c>
      <c r="F36" s="92">
        <f>ROUND((SUM(BH141:BH634)),  2)</f>
        <v>0</v>
      </c>
      <c r="I36" s="93">
        <v>0.12</v>
      </c>
      <c r="J36" s="92">
        <f>0</f>
        <v>0</v>
      </c>
      <c r="L36" s="33"/>
    </row>
    <row r="37" spans="2:12" s="1" customFormat="1" ht="14.4" hidden="1" customHeight="1">
      <c r="B37" s="33"/>
      <c r="E37" s="28" t="s">
        <v>50</v>
      </c>
      <c r="F37" s="92">
        <f>ROUND((SUM(BI141:BI634)),  2)</f>
        <v>0</v>
      </c>
      <c r="I37" s="93">
        <v>0</v>
      </c>
      <c r="J37" s="92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4"/>
      <c r="D39" s="95" t="s">
        <v>51</v>
      </c>
      <c r="E39" s="58"/>
      <c r="F39" s="58"/>
      <c r="G39" s="96" t="s">
        <v>52</v>
      </c>
      <c r="H39" s="97" t="s">
        <v>53</v>
      </c>
      <c r="I39" s="58"/>
      <c r="J39" s="98">
        <f>SUM(J30:J37)</f>
        <v>0</v>
      </c>
      <c r="K39" s="99"/>
      <c r="L39" s="33"/>
    </row>
    <row r="40" spans="2:12" s="1" customFormat="1" ht="14.4" customHeight="1">
      <c r="B40" s="33"/>
      <c r="L40" s="33"/>
    </row>
    <row r="41" spans="2:12" ht="14.4" customHeight="1">
      <c r="B41" s="21"/>
      <c r="L41" s="21"/>
    </row>
    <row r="42" spans="2:12" ht="14.4" customHeight="1">
      <c r="B42" s="21"/>
      <c r="L42" s="21"/>
    </row>
    <row r="43" spans="2:12" ht="14.4" customHeight="1">
      <c r="B43" s="21"/>
      <c r="L43" s="21"/>
    </row>
    <row r="44" spans="2:12" ht="14.4" customHeight="1">
      <c r="B44" s="21"/>
      <c r="L44" s="21"/>
    </row>
    <row r="45" spans="2:12" ht="14.4" customHeight="1">
      <c r="B45" s="21"/>
      <c r="L45" s="21"/>
    </row>
    <row r="46" spans="2:12" ht="14.4" customHeight="1">
      <c r="B46" s="21"/>
      <c r="L46" s="21"/>
    </row>
    <row r="47" spans="2:12" ht="14.4" customHeight="1">
      <c r="B47" s="21"/>
      <c r="L47" s="21"/>
    </row>
    <row r="48" spans="2:12" ht="14.4" customHeight="1">
      <c r="B48" s="21"/>
      <c r="L48" s="21"/>
    </row>
    <row r="49" spans="2:12" ht="14.4" customHeight="1">
      <c r="B49" s="21"/>
      <c r="L49" s="21"/>
    </row>
    <row r="50" spans="2:12" s="1" customFormat="1" ht="14.4" customHeight="1">
      <c r="B50" s="33"/>
      <c r="D50" s="42" t="s">
        <v>54</v>
      </c>
      <c r="E50" s="43"/>
      <c r="F50" s="43"/>
      <c r="G50" s="42" t="s">
        <v>55</v>
      </c>
      <c r="H50" s="43"/>
      <c r="I50" s="43"/>
      <c r="J50" s="43"/>
      <c r="K50" s="43"/>
      <c r="L50" s="33"/>
    </row>
    <row r="51" spans="2:12" ht="10.199999999999999">
      <c r="B51" s="21"/>
      <c r="L51" s="21"/>
    </row>
    <row r="52" spans="2:12" ht="10.199999999999999">
      <c r="B52" s="21"/>
      <c r="L52" s="21"/>
    </row>
    <row r="53" spans="2:12" ht="10.199999999999999">
      <c r="B53" s="21"/>
      <c r="L53" s="21"/>
    </row>
    <row r="54" spans="2:12" ht="10.199999999999999">
      <c r="B54" s="21"/>
      <c r="L54" s="21"/>
    </row>
    <row r="55" spans="2:12" ht="10.199999999999999">
      <c r="B55" s="21"/>
      <c r="L55" s="21"/>
    </row>
    <row r="56" spans="2:12" ht="10.199999999999999">
      <c r="B56" s="21"/>
      <c r="L56" s="21"/>
    </row>
    <row r="57" spans="2:12" ht="10.199999999999999">
      <c r="B57" s="21"/>
      <c r="L57" s="21"/>
    </row>
    <row r="58" spans="2:12" ht="10.199999999999999">
      <c r="B58" s="21"/>
      <c r="L58" s="21"/>
    </row>
    <row r="59" spans="2:12" ht="10.199999999999999">
      <c r="B59" s="21"/>
      <c r="L59" s="21"/>
    </row>
    <row r="60" spans="2:12" ht="10.199999999999999">
      <c r="B60" s="21"/>
      <c r="L60" s="21"/>
    </row>
    <row r="61" spans="2:12" s="1" customFormat="1" ht="13.2">
      <c r="B61" s="33"/>
      <c r="D61" s="44" t="s">
        <v>56</v>
      </c>
      <c r="E61" s="35"/>
      <c r="F61" s="100" t="s">
        <v>57</v>
      </c>
      <c r="G61" s="44" t="s">
        <v>56</v>
      </c>
      <c r="H61" s="35"/>
      <c r="I61" s="35"/>
      <c r="J61" s="101" t="s">
        <v>57</v>
      </c>
      <c r="K61" s="35"/>
      <c r="L61" s="33"/>
    </row>
    <row r="62" spans="2:12" ht="10.199999999999999">
      <c r="B62" s="21"/>
      <c r="L62" s="21"/>
    </row>
    <row r="63" spans="2:12" ht="10.199999999999999">
      <c r="B63" s="21"/>
      <c r="L63" s="21"/>
    </row>
    <row r="64" spans="2:12" ht="10.199999999999999">
      <c r="B64" s="21"/>
      <c r="L64" s="21"/>
    </row>
    <row r="65" spans="2:12" s="1" customFormat="1" ht="13.2">
      <c r="B65" s="33"/>
      <c r="D65" s="42" t="s">
        <v>58</v>
      </c>
      <c r="E65" s="43"/>
      <c r="F65" s="43"/>
      <c r="G65" s="42" t="s">
        <v>59</v>
      </c>
      <c r="H65" s="43"/>
      <c r="I65" s="43"/>
      <c r="J65" s="43"/>
      <c r="K65" s="43"/>
      <c r="L65" s="33"/>
    </row>
    <row r="66" spans="2:12" ht="10.199999999999999">
      <c r="B66" s="21"/>
      <c r="L66" s="21"/>
    </row>
    <row r="67" spans="2:12" ht="10.199999999999999">
      <c r="B67" s="21"/>
      <c r="L67" s="21"/>
    </row>
    <row r="68" spans="2:12" ht="10.199999999999999">
      <c r="B68" s="21"/>
      <c r="L68" s="21"/>
    </row>
    <row r="69" spans="2:12" ht="10.199999999999999">
      <c r="B69" s="21"/>
      <c r="L69" s="21"/>
    </row>
    <row r="70" spans="2:12" ht="10.199999999999999">
      <c r="B70" s="21"/>
      <c r="L70" s="21"/>
    </row>
    <row r="71" spans="2:12" ht="10.199999999999999">
      <c r="B71" s="21"/>
      <c r="L71" s="21"/>
    </row>
    <row r="72" spans="2:12" ht="10.199999999999999">
      <c r="B72" s="21"/>
      <c r="L72" s="21"/>
    </row>
    <row r="73" spans="2:12" ht="10.199999999999999">
      <c r="B73" s="21"/>
      <c r="L73" s="21"/>
    </row>
    <row r="74" spans="2:12" ht="10.199999999999999">
      <c r="B74" s="21"/>
      <c r="L74" s="21"/>
    </row>
    <row r="75" spans="2:12" ht="10.199999999999999">
      <c r="B75" s="21"/>
      <c r="L75" s="21"/>
    </row>
    <row r="76" spans="2:12" s="1" customFormat="1" ht="13.2">
      <c r="B76" s="33"/>
      <c r="D76" s="44" t="s">
        <v>56</v>
      </c>
      <c r="E76" s="35"/>
      <c r="F76" s="100" t="s">
        <v>57</v>
      </c>
      <c r="G76" s="44" t="s">
        <v>56</v>
      </c>
      <c r="H76" s="35"/>
      <c r="I76" s="35"/>
      <c r="J76" s="101" t="s">
        <v>57</v>
      </c>
      <c r="K76" s="35"/>
      <c r="L76" s="33"/>
    </row>
    <row r="77" spans="2:12" s="1" customFormat="1" ht="14.4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47" s="1" customFormat="1" ht="6.9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47" s="1" customFormat="1" ht="24.9" customHeight="1">
      <c r="B82" s="33"/>
      <c r="C82" s="22" t="s">
        <v>151</v>
      </c>
      <c r="L82" s="33"/>
    </row>
    <row r="83" spans="2:47" s="1" customFormat="1" ht="6.9" customHeight="1">
      <c r="B83" s="33"/>
      <c r="L83" s="33"/>
    </row>
    <row r="84" spans="2:47" s="1" customFormat="1" ht="12" customHeight="1">
      <c r="B84" s="33"/>
      <c r="C84" s="28" t="s">
        <v>16</v>
      </c>
      <c r="L84" s="33"/>
    </row>
    <row r="85" spans="2:47" s="1" customFormat="1" ht="16.5" customHeight="1">
      <c r="B85" s="33"/>
      <c r="E85" s="241" t="str">
        <f>E7</f>
        <v>Liberecká náplavka - Revize 03</v>
      </c>
      <c r="F85" s="242"/>
      <c r="G85" s="242"/>
      <c r="H85" s="242"/>
      <c r="L85" s="33"/>
    </row>
    <row r="86" spans="2:47" s="1" customFormat="1" ht="12" customHeight="1">
      <c r="B86" s="33"/>
      <c r="C86" s="28" t="s">
        <v>145</v>
      </c>
      <c r="L86" s="33"/>
    </row>
    <row r="87" spans="2:47" s="1" customFormat="1" ht="16.5" customHeight="1">
      <c r="B87" s="33"/>
      <c r="E87" s="207" t="str">
        <f>E9</f>
        <v>SO 800 - Vegetační úpravy</v>
      </c>
      <c r="F87" s="243"/>
      <c r="G87" s="243"/>
      <c r="H87" s="243"/>
      <c r="L87" s="33"/>
    </row>
    <row r="88" spans="2:47" s="1" customFormat="1" ht="6.9" customHeight="1">
      <c r="B88" s="33"/>
      <c r="L88" s="33"/>
    </row>
    <row r="89" spans="2:47" s="1" customFormat="1" ht="12" customHeight="1">
      <c r="B89" s="33"/>
      <c r="C89" s="28" t="s">
        <v>22</v>
      </c>
      <c r="F89" s="26" t="str">
        <f>F12</f>
        <v xml:space="preserve"> </v>
      </c>
      <c r="I89" s="28" t="s">
        <v>24</v>
      </c>
      <c r="J89" s="53" t="str">
        <f>IF(J12="","",J12)</f>
        <v>15. 10. 2025</v>
      </c>
      <c r="L89" s="33"/>
    </row>
    <row r="90" spans="2:47" s="1" customFormat="1" ht="6.9" customHeight="1">
      <c r="B90" s="33"/>
      <c r="L90" s="33"/>
    </row>
    <row r="91" spans="2:47" s="1" customFormat="1" ht="25.65" customHeight="1">
      <c r="B91" s="33"/>
      <c r="C91" s="28" t="s">
        <v>28</v>
      </c>
      <c r="F91" s="26" t="str">
        <f>E15</f>
        <v xml:space="preserve">Statutární město Liberec </v>
      </c>
      <c r="I91" s="28" t="s">
        <v>34</v>
      </c>
      <c r="J91" s="31" t="str">
        <f>E21</f>
        <v>re: architekti studio s.r.o.</v>
      </c>
      <c r="L91" s="33"/>
    </row>
    <row r="92" spans="2:47" s="1" customFormat="1" ht="25.65" customHeight="1">
      <c r="B92" s="33"/>
      <c r="C92" s="28" t="s">
        <v>32</v>
      </c>
      <c r="F92" s="26" t="str">
        <f>IF(E18="","",E18)</f>
        <v>Vyplň údaj</v>
      </c>
      <c r="I92" s="28" t="s">
        <v>37</v>
      </c>
      <c r="J92" s="31" t="str">
        <f>E24</f>
        <v>PROPOS Liberec s.r.o.</v>
      </c>
      <c r="L92" s="33"/>
    </row>
    <row r="93" spans="2:47" s="1" customFormat="1" ht="10.35" customHeight="1">
      <c r="B93" s="33"/>
      <c r="L93" s="33"/>
    </row>
    <row r="94" spans="2:47" s="1" customFormat="1" ht="29.25" customHeight="1">
      <c r="B94" s="33"/>
      <c r="C94" s="102" t="s">
        <v>152</v>
      </c>
      <c r="D94" s="94"/>
      <c r="E94" s="94"/>
      <c r="F94" s="94"/>
      <c r="G94" s="94"/>
      <c r="H94" s="94"/>
      <c r="I94" s="94"/>
      <c r="J94" s="103" t="s">
        <v>153</v>
      </c>
      <c r="K94" s="94"/>
      <c r="L94" s="33"/>
    </row>
    <row r="95" spans="2:47" s="1" customFormat="1" ht="10.35" customHeight="1">
      <c r="B95" s="33"/>
      <c r="L95" s="33"/>
    </row>
    <row r="96" spans="2:47" s="1" customFormat="1" ht="22.8" customHeight="1">
      <c r="B96" s="33"/>
      <c r="C96" s="104" t="s">
        <v>154</v>
      </c>
      <c r="J96" s="67">
        <f>J141</f>
        <v>0</v>
      </c>
      <c r="L96" s="33"/>
      <c r="AU96" s="18" t="s">
        <v>155</v>
      </c>
    </row>
    <row r="97" spans="2:12" s="8" customFormat="1" ht="24.9" customHeight="1">
      <c r="B97" s="105"/>
      <c r="D97" s="106" t="s">
        <v>1713</v>
      </c>
      <c r="E97" s="107"/>
      <c r="F97" s="107"/>
      <c r="G97" s="107"/>
      <c r="H97" s="107"/>
      <c r="I97" s="107"/>
      <c r="J97" s="108">
        <f>J142</f>
        <v>0</v>
      </c>
      <c r="L97" s="105"/>
    </row>
    <row r="98" spans="2:12" s="9" customFormat="1" ht="19.95" customHeight="1">
      <c r="B98" s="109"/>
      <c r="D98" s="110" t="s">
        <v>1714</v>
      </c>
      <c r="E98" s="111"/>
      <c r="F98" s="111"/>
      <c r="G98" s="111"/>
      <c r="H98" s="111"/>
      <c r="I98" s="111"/>
      <c r="J98" s="112">
        <f>J143</f>
        <v>0</v>
      </c>
      <c r="L98" s="109"/>
    </row>
    <row r="99" spans="2:12" s="9" customFormat="1" ht="14.85" customHeight="1">
      <c r="B99" s="109"/>
      <c r="D99" s="110" t="s">
        <v>1715</v>
      </c>
      <c r="E99" s="111"/>
      <c r="F99" s="111"/>
      <c r="G99" s="111"/>
      <c r="H99" s="111"/>
      <c r="I99" s="111"/>
      <c r="J99" s="112">
        <f>J144</f>
        <v>0</v>
      </c>
      <c r="L99" s="109"/>
    </row>
    <row r="100" spans="2:12" s="9" customFormat="1" ht="14.85" customHeight="1">
      <c r="B100" s="109"/>
      <c r="D100" s="110" t="s">
        <v>1716</v>
      </c>
      <c r="E100" s="111"/>
      <c r="F100" s="111"/>
      <c r="G100" s="111"/>
      <c r="H100" s="111"/>
      <c r="I100" s="111"/>
      <c r="J100" s="112">
        <f>J184</f>
        <v>0</v>
      </c>
      <c r="L100" s="109"/>
    </row>
    <row r="101" spans="2:12" s="9" customFormat="1" ht="14.85" customHeight="1">
      <c r="B101" s="109"/>
      <c r="D101" s="110" t="s">
        <v>1717</v>
      </c>
      <c r="E101" s="111"/>
      <c r="F101" s="111"/>
      <c r="G101" s="111"/>
      <c r="H101" s="111"/>
      <c r="I101" s="111"/>
      <c r="J101" s="112">
        <f>J188</f>
        <v>0</v>
      </c>
      <c r="L101" s="109"/>
    </row>
    <row r="102" spans="2:12" s="9" customFormat="1" ht="19.95" customHeight="1">
      <c r="B102" s="109"/>
      <c r="D102" s="110" t="s">
        <v>1718</v>
      </c>
      <c r="E102" s="111"/>
      <c r="F102" s="111"/>
      <c r="G102" s="111"/>
      <c r="H102" s="111"/>
      <c r="I102" s="111"/>
      <c r="J102" s="112">
        <f>J193</f>
        <v>0</v>
      </c>
      <c r="L102" s="109"/>
    </row>
    <row r="103" spans="2:12" s="9" customFormat="1" ht="14.85" customHeight="1">
      <c r="B103" s="109"/>
      <c r="D103" s="110" t="s">
        <v>1719</v>
      </c>
      <c r="E103" s="111"/>
      <c r="F103" s="111"/>
      <c r="G103" s="111"/>
      <c r="H103" s="111"/>
      <c r="I103" s="111"/>
      <c r="J103" s="112">
        <f>J194</f>
        <v>0</v>
      </c>
      <c r="L103" s="109"/>
    </row>
    <row r="104" spans="2:12" s="9" customFormat="1" ht="14.85" customHeight="1">
      <c r="B104" s="109"/>
      <c r="D104" s="110" t="s">
        <v>1720</v>
      </c>
      <c r="E104" s="111"/>
      <c r="F104" s="111"/>
      <c r="G104" s="111"/>
      <c r="H104" s="111"/>
      <c r="I104" s="111"/>
      <c r="J104" s="112">
        <f>J230</f>
        <v>0</v>
      </c>
      <c r="L104" s="109"/>
    </row>
    <row r="105" spans="2:12" s="9" customFormat="1" ht="19.95" customHeight="1">
      <c r="B105" s="109"/>
      <c r="D105" s="110" t="s">
        <v>1721</v>
      </c>
      <c r="E105" s="111"/>
      <c r="F105" s="111"/>
      <c r="G105" s="111"/>
      <c r="H105" s="111"/>
      <c r="I105" s="111"/>
      <c r="J105" s="112">
        <f>J311</f>
        <v>0</v>
      </c>
      <c r="L105" s="109"/>
    </row>
    <row r="106" spans="2:12" s="9" customFormat="1" ht="14.85" customHeight="1">
      <c r="B106" s="109"/>
      <c r="D106" s="110" t="s">
        <v>1722</v>
      </c>
      <c r="E106" s="111"/>
      <c r="F106" s="111"/>
      <c r="G106" s="111"/>
      <c r="H106" s="111"/>
      <c r="I106" s="111"/>
      <c r="J106" s="112">
        <f>J312</f>
        <v>0</v>
      </c>
      <c r="L106" s="109"/>
    </row>
    <row r="107" spans="2:12" s="9" customFormat="1" ht="21.75" customHeight="1">
      <c r="B107" s="109"/>
      <c r="D107" s="110" t="s">
        <v>1723</v>
      </c>
      <c r="E107" s="111"/>
      <c r="F107" s="111"/>
      <c r="G107" s="111"/>
      <c r="H107" s="111"/>
      <c r="I107" s="111"/>
      <c r="J107" s="112">
        <f>J313</f>
        <v>0</v>
      </c>
      <c r="L107" s="109"/>
    </row>
    <row r="108" spans="2:12" s="9" customFormat="1" ht="21.75" customHeight="1">
      <c r="B108" s="109"/>
      <c r="D108" s="110" t="s">
        <v>1724</v>
      </c>
      <c r="E108" s="111"/>
      <c r="F108" s="111"/>
      <c r="G108" s="111"/>
      <c r="H108" s="111"/>
      <c r="I108" s="111"/>
      <c r="J108" s="112">
        <f>J354</f>
        <v>0</v>
      </c>
      <c r="L108" s="109"/>
    </row>
    <row r="109" spans="2:12" s="9" customFormat="1" ht="21.75" customHeight="1">
      <c r="B109" s="109"/>
      <c r="D109" s="110" t="s">
        <v>1725</v>
      </c>
      <c r="E109" s="111"/>
      <c r="F109" s="111"/>
      <c r="G109" s="111"/>
      <c r="H109" s="111"/>
      <c r="I109" s="111"/>
      <c r="J109" s="112">
        <f>J398</f>
        <v>0</v>
      </c>
      <c r="L109" s="109"/>
    </row>
    <row r="110" spans="2:12" s="9" customFormat="1" ht="14.85" customHeight="1">
      <c r="B110" s="109"/>
      <c r="D110" s="110" t="s">
        <v>1726</v>
      </c>
      <c r="E110" s="111"/>
      <c r="F110" s="111"/>
      <c r="G110" s="111"/>
      <c r="H110" s="111"/>
      <c r="I110" s="111"/>
      <c r="J110" s="112">
        <f>J410</f>
        <v>0</v>
      </c>
      <c r="L110" s="109"/>
    </row>
    <row r="111" spans="2:12" s="9" customFormat="1" ht="21.75" customHeight="1">
      <c r="B111" s="109"/>
      <c r="D111" s="110" t="s">
        <v>1727</v>
      </c>
      <c r="E111" s="111"/>
      <c r="F111" s="111"/>
      <c r="G111" s="111"/>
      <c r="H111" s="111"/>
      <c r="I111" s="111"/>
      <c r="J111" s="112">
        <f>J411</f>
        <v>0</v>
      </c>
      <c r="L111" s="109"/>
    </row>
    <row r="112" spans="2:12" s="9" customFormat="1" ht="21.75" customHeight="1">
      <c r="B112" s="109"/>
      <c r="D112" s="110" t="s">
        <v>1728</v>
      </c>
      <c r="E112" s="111"/>
      <c r="F112" s="111"/>
      <c r="G112" s="111"/>
      <c r="H112" s="111"/>
      <c r="I112" s="111"/>
      <c r="J112" s="112">
        <f>J439</f>
        <v>0</v>
      </c>
      <c r="L112" s="109"/>
    </row>
    <row r="113" spans="2:12" s="9" customFormat="1" ht="21.75" customHeight="1">
      <c r="B113" s="109"/>
      <c r="D113" s="110" t="s">
        <v>1729</v>
      </c>
      <c r="E113" s="111"/>
      <c r="F113" s="111"/>
      <c r="G113" s="111"/>
      <c r="H113" s="111"/>
      <c r="I113" s="111"/>
      <c r="J113" s="112">
        <f>J459</f>
        <v>0</v>
      </c>
      <c r="L113" s="109"/>
    </row>
    <row r="114" spans="2:12" s="9" customFormat="1" ht="14.85" customHeight="1">
      <c r="B114" s="109"/>
      <c r="D114" s="110" t="s">
        <v>1730</v>
      </c>
      <c r="E114" s="111"/>
      <c r="F114" s="111"/>
      <c r="G114" s="111"/>
      <c r="H114" s="111"/>
      <c r="I114" s="111"/>
      <c r="J114" s="112">
        <f>J467</f>
        <v>0</v>
      </c>
      <c r="L114" s="109"/>
    </row>
    <row r="115" spans="2:12" s="9" customFormat="1" ht="21.75" customHeight="1">
      <c r="B115" s="109"/>
      <c r="D115" s="110" t="s">
        <v>1731</v>
      </c>
      <c r="E115" s="111"/>
      <c r="F115" s="111"/>
      <c r="G115" s="111"/>
      <c r="H115" s="111"/>
      <c r="I115" s="111"/>
      <c r="J115" s="112">
        <f>J468</f>
        <v>0</v>
      </c>
      <c r="L115" s="109"/>
    </row>
    <row r="116" spans="2:12" s="9" customFormat="1" ht="21.75" customHeight="1">
      <c r="B116" s="109"/>
      <c r="D116" s="110" t="s">
        <v>1732</v>
      </c>
      <c r="E116" s="111"/>
      <c r="F116" s="111"/>
      <c r="G116" s="111"/>
      <c r="H116" s="111"/>
      <c r="I116" s="111"/>
      <c r="J116" s="112">
        <f>J486</f>
        <v>0</v>
      </c>
      <c r="L116" s="109"/>
    </row>
    <row r="117" spans="2:12" s="9" customFormat="1" ht="14.85" customHeight="1">
      <c r="B117" s="109"/>
      <c r="D117" s="110" t="s">
        <v>1733</v>
      </c>
      <c r="E117" s="111"/>
      <c r="F117" s="111"/>
      <c r="G117" s="111"/>
      <c r="H117" s="111"/>
      <c r="I117" s="111"/>
      <c r="J117" s="112">
        <f>J504</f>
        <v>0</v>
      </c>
      <c r="L117" s="109"/>
    </row>
    <row r="118" spans="2:12" s="9" customFormat="1" ht="19.95" customHeight="1">
      <c r="B118" s="109"/>
      <c r="D118" s="110" t="s">
        <v>1734</v>
      </c>
      <c r="E118" s="111"/>
      <c r="F118" s="111"/>
      <c r="G118" s="111"/>
      <c r="H118" s="111"/>
      <c r="I118" s="111"/>
      <c r="J118" s="112">
        <f>J593</f>
        <v>0</v>
      </c>
      <c r="L118" s="109"/>
    </row>
    <row r="119" spans="2:12" s="9" customFormat="1" ht="19.95" customHeight="1">
      <c r="B119" s="109"/>
      <c r="D119" s="110" t="s">
        <v>1735</v>
      </c>
      <c r="E119" s="111"/>
      <c r="F119" s="111"/>
      <c r="G119" s="111"/>
      <c r="H119" s="111"/>
      <c r="I119" s="111"/>
      <c r="J119" s="112">
        <f>J606</f>
        <v>0</v>
      </c>
      <c r="L119" s="109"/>
    </row>
    <row r="120" spans="2:12" s="9" customFormat="1" ht="19.95" customHeight="1">
      <c r="B120" s="109"/>
      <c r="D120" s="110" t="s">
        <v>1736</v>
      </c>
      <c r="E120" s="111"/>
      <c r="F120" s="111"/>
      <c r="G120" s="111"/>
      <c r="H120" s="111"/>
      <c r="I120" s="111"/>
      <c r="J120" s="112">
        <f>J628</f>
        <v>0</v>
      </c>
      <c r="L120" s="109"/>
    </row>
    <row r="121" spans="2:12" s="9" customFormat="1" ht="19.95" customHeight="1">
      <c r="B121" s="109"/>
      <c r="D121" s="110" t="s">
        <v>165</v>
      </c>
      <c r="E121" s="111"/>
      <c r="F121" s="111"/>
      <c r="G121" s="111"/>
      <c r="H121" s="111"/>
      <c r="I121" s="111"/>
      <c r="J121" s="112">
        <f>J633</f>
        <v>0</v>
      </c>
      <c r="L121" s="109"/>
    </row>
    <row r="122" spans="2:12" s="1" customFormat="1" ht="21.75" customHeight="1">
      <c r="B122" s="33"/>
      <c r="L122" s="33"/>
    </row>
    <row r="123" spans="2:12" s="1" customFormat="1" ht="6.9" customHeight="1">
      <c r="B123" s="45"/>
      <c r="C123" s="46"/>
      <c r="D123" s="46"/>
      <c r="E123" s="46"/>
      <c r="F123" s="46"/>
      <c r="G123" s="46"/>
      <c r="H123" s="46"/>
      <c r="I123" s="46"/>
      <c r="J123" s="46"/>
      <c r="K123" s="46"/>
      <c r="L123" s="33"/>
    </row>
    <row r="127" spans="2:12" s="1" customFormat="1" ht="6.9" customHeight="1">
      <c r="B127" s="47"/>
      <c r="C127" s="48"/>
      <c r="D127" s="48"/>
      <c r="E127" s="48"/>
      <c r="F127" s="48"/>
      <c r="G127" s="48"/>
      <c r="H127" s="48"/>
      <c r="I127" s="48"/>
      <c r="J127" s="48"/>
      <c r="K127" s="48"/>
      <c r="L127" s="33"/>
    </row>
    <row r="128" spans="2:12" s="1" customFormat="1" ht="24.9" customHeight="1">
      <c r="B128" s="33"/>
      <c r="C128" s="22" t="s">
        <v>172</v>
      </c>
      <c r="L128" s="33"/>
    </row>
    <row r="129" spans="2:63" s="1" customFormat="1" ht="6.9" customHeight="1">
      <c r="B129" s="33"/>
      <c r="L129" s="33"/>
    </row>
    <row r="130" spans="2:63" s="1" customFormat="1" ht="12" customHeight="1">
      <c r="B130" s="33"/>
      <c r="C130" s="28" t="s">
        <v>16</v>
      </c>
      <c r="L130" s="33"/>
    </row>
    <row r="131" spans="2:63" s="1" customFormat="1" ht="16.5" customHeight="1">
      <c r="B131" s="33"/>
      <c r="E131" s="241" t="str">
        <f>E7</f>
        <v>Liberecká náplavka - Revize 03</v>
      </c>
      <c r="F131" s="242"/>
      <c r="G131" s="242"/>
      <c r="H131" s="242"/>
      <c r="L131" s="33"/>
    </row>
    <row r="132" spans="2:63" s="1" customFormat="1" ht="12" customHeight="1">
      <c r="B132" s="33"/>
      <c r="C132" s="28" t="s">
        <v>145</v>
      </c>
      <c r="L132" s="33"/>
    </row>
    <row r="133" spans="2:63" s="1" customFormat="1" ht="16.5" customHeight="1">
      <c r="B133" s="33"/>
      <c r="E133" s="207" t="str">
        <f>E9</f>
        <v>SO 800 - Vegetační úpravy</v>
      </c>
      <c r="F133" s="243"/>
      <c r="G133" s="243"/>
      <c r="H133" s="243"/>
      <c r="L133" s="33"/>
    </row>
    <row r="134" spans="2:63" s="1" customFormat="1" ht="6.9" customHeight="1">
      <c r="B134" s="33"/>
      <c r="L134" s="33"/>
    </row>
    <row r="135" spans="2:63" s="1" customFormat="1" ht="12" customHeight="1">
      <c r="B135" s="33"/>
      <c r="C135" s="28" t="s">
        <v>22</v>
      </c>
      <c r="F135" s="26" t="str">
        <f>F12</f>
        <v xml:space="preserve"> </v>
      </c>
      <c r="I135" s="28" t="s">
        <v>24</v>
      </c>
      <c r="J135" s="53" t="str">
        <f>IF(J12="","",J12)</f>
        <v>15. 10. 2025</v>
      </c>
      <c r="L135" s="33"/>
    </row>
    <row r="136" spans="2:63" s="1" customFormat="1" ht="6.9" customHeight="1">
      <c r="B136" s="33"/>
      <c r="L136" s="33"/>
    </row>
    <row r="137" spans="2:63" s="1" customFormat="1" ht="25.65" customHeight="1">
      <c r="B137" s="33"/>
      <c r="C137" s="28" t="s">
        <v>28</v>
      </c>
      <c r="F137" s="26" t="str">
        <f>E15</f>
        <v xml:space="preserve">Statutární město Liberec </v>
      </c>
      <c r="I137" s="28" t="s">
        <v>34</v>
      </c>
      <c r="J137" s="31" t="str">
        <f>E21</f>
        <v>re: architekti studio s.r.o.</v>
      </c>
      <c r="L137" s="33"/>
    </row>
    <row r="138" spans="2:63" s="1" customFormat="1" ht="25.65" customHeight="1">
      <c r="B138" s="33"/>
      <c r="C138" s="28" t="s">
        <v>32</v>
      </c>
      <c r="F138" s="26" t="str">
        <f>IF(E18="","",E18)</f>
        <v>Vyplň údaj</v>
      </c>
      <c r="I138" s="28" t="s">
        <v>37</v>
      </c>
      <c r="J138" s="31" t="str">
        <f>E24</f>
        <v>PROPOS Liberec s.r.o.</v>
      </c>
      <c r="L138" s="33"/>
    </row>
    <row r="139" spans="2:63" s="1" customFormat="1" ht="10.35" customHeight="1">
      <c r="B139" s="33"/>
      <c r="L139" s="33"/>
    </row>
    <row r="140" spans="2:63" s="10" customFormat="1" ht="29.25" customHeight="1">
      <c r="B140" s="113"/>
      <c r="C140" s="114" t="s">
        <v>173</v>
      </c>
      <c r="D140" s="115" t="s">
        <v>66</v>
      </c>
      <c r="E140" s="115" t="s">
        <v>62</v>
      </c>
      <c r="F140" s="115" t="s">
        <v>63</v>
      </c>
      <c r="G140" s="115" t="s">
        <v>174</v>
      </c>
      <c r="H140" s="115" t="s">
        <v>175</v>
      </c>
      <c r="I140" s="115" t="s">
        <v>176</v>
      </c>
      <c r="J140" s="115" t="s">
        <v>153</v>
      </c>
      <c r="K140" s="116" t="s">
        <v>177</v>
      </c>
      <c r="L140" s="113"/>
      <c r="M140" s="60" t="s">
        <v>1</v>
      </c>
      <c r="N140" s="61" t="s">
        <v>45</v>
      </c>
      <c r="O140" s="61" t="s">
        <v>178</v>
      </c>
      <c r="P140" s="61" t="s">
        <v>179</v>
      </c>
      <c r="Q140" s="61" t="s">
        <v>180</v>
      </c>
      <c r="R140" s="61" t="s">
        <v>181</v>
      </c>
      <c r="S140" s="61" t="s">
        <v>182</v>
      </c>
      <c r="T140" s="62" t="s">
        <v>183</v>
      </c>
    </row>
    <row r="141" spans="2:63" s="1" customFormat="1" ht="22.8" customHeight="1">
      <c r="B141" s="33"/>
      <c r="C141" s="65" t="s">
        <v>184</v>
      </c>
      <c r="J141" s="117">
        <f>BK141</f>
        <v>0</v>
      </c>
      <c r="L141" s="33"/>
      <c r="M141" s="63"/>
      <c r="N141" s="54"/>
      <c r="O141" s="54"/>
      <c r="P141" s="118">
        <f>P142</f>
        <v>0</v>
      </c>
      <c r="Q141" s="54"/>
      <c r="R141" s="118">
        <f>R142</f>
        <v>0</v>
      </c>
      <c r="S141" s="54"/>
      <c r="T141" s="119">
        <f>T142</f>
        <v>0</v>
      </c>
      <c r="AT141" s="18" t="s">
        <v>80</v>
      </c>
      <c r="AU141" s="18" t="s">
        <v>155</v>
      </c>
      <c r="BK141" s="120">
        <f>BK142</f>
        <v>0</v>
      </c>
    </row>
    <row r="142" spans="2:63" s="11" customFormat="1" ht="25.95" customHeight="1">
      <c r="B142" s="121"/>
      <c r="D142" s="122" t="s">
        <v>80</v>
      </c>
      <c r="E142" s="123" t="s">
        <v>185</v>
      </c>
      <c r="F142" s="123" t="s">
        <v>185</v>
      </c>
      <c r="I142" s="124"/>
      <c r="J142" s="125">
        <f>BK142</f>
        <v>0</v>
      </c>
      <c r="L142" s="121"/>
      <c r="M142" s="126"/>
      <c r="P142" s="127">
        <f>P143+P193+P311+P593+P606+P628+P633</f>
        <v>0</v>
      </c>
      <c r="R142" s="127">
        <f>R143+R193+R311+R593+R606+R628+R633</f>
        <v>0</v>
      </c>
      <c r="T142" s="128">
        <f>T143+T193+T311+T593+T606+T628+T633</f>
        <v>0</v>
      </c>
      <c r="AR142" s="122" t="s">
        <v>21</v>
      </c>
      <c r="AT142" s="129" t="s">
        <v>80</v>
      </c>
      <c r="AU142" s="129" t="s">
        <v>81</v>
      </c>
      <c r="AY142" s="122" t="s">
        <v>187</v>
      </c>
      <c r="BK142" s="130">
        <f>BK143+BK193+BK311+BK593+BK606+BK628+BK633</f>
        <v>0</v>
      </c>
    </row>
    <row r="143" spans="2:63" s="11" customFormat="1" ht="22.8" customHeight="1">
      <c r="B143" s="121"/>
      <c r="D143" s="122" t="s">
        <v>80</v>
      </c>
      <c r="E143" s="131" t="s">
        <v>1737</v>
      </c>
      <c r="F143" s="131" t="s">
        <v>1738</v>
      </c>
      <c r="I143" s="124"/>
      <c r="J143" s="132">
        <f>BK143</f>
        <v>0</v>
      </c>
      <c r="L143" s="121"/>
      <c r="M143" s="126"/>
      <c r="P143" s="127">
        <f>P144+P184+P188</f>
        <v>0</v>
      </c>
      <c r="R143" s="127">
        <f>R144+R184+R188</f>
        <v>0</v>
      </c>
      <c r="T143" s="128">
        <f>T144+T184+T188</f>
        <v>0</v>
      </c>
      <c r="AR143" s="122" t="s">
        <v>21</v>
      </c>
      <c r="AT143" s="129" t="s">
        <v>80</v>
      </c>
      <c r="AU143" s="129" t="s">
        <v>21</v>
      </c>
      <c r="AY143" s="122" t="s">
        <v>187</v>
      </c>
      <c r="BK143" s="130">
        <f>BK144+BK184+BK188</f>
        <v>0</v>
      </c>
    </row>
    <row r="144" spans="2:63" s="11" customFormat="1" ht="20.85" customHeight="1">
      <c r="B144" s="121"/>
      <c r="D144" s="122" t="s">
        <v>80</v>
      </c>
      <c r="E144" s="131" t="s">
        <v>1739</v>
      </c>
      <c r="F144" s="131" t="s">
        <v>1740</v>
      </c>
      <c r="I144" s="124"/>
      <c r="J144" s="132">
        <f>BK144</f>
        <v>0</v>
      </c>
      <c r="L144" s="121"/>
      <c r="M144" s="126"/>
      <c r="P144" s="127">
        <f>SUM(P145:P183)</f>
        <v>0</v>
      </c>
      <c r="R144" s="127">
        <f>SUM(R145:R183)</f>
        <v>0</v>
      </c>
      <c r="T144" s="128">
        <f>SUM(T145:T183)</f>
        <v>0</v>
      </c>
      <c r="AR144" s="122" t="s">
        <v>21</v>
      </c>
      <c r="AT144" s="129" t="s">
        <v>80</v>
      </c>
      <c r="AU144" s="129" t="s">
        <v>91</v>
      </c>
      <c r="AY144" s="122" t="s">
        <v>187</v>
      </c>
      <c r="BK144" s="130">
        <f>SUM(BK145:BK183)</f>
        <v>0</v>
      </c>
    </row>
    <row r="145" spans="2:65" s="1" customFormat="1" ht="21.75" customHeight="1">
      <c r="B145" s="33"/>
      <c r="C145" s="133" t="s">
        <v>21</v>
      </c>
      <c r="D145" s="133" t="s">
        <v>189</v>
      </c>
      <c r="E145" s="134" t="s">
        <v>1741</v>
      </c>
      <c r="F145" s="135" t="s">
        <v>1742</v>
      </c>
      <c r="G145" s="136" t="s">
        <v>432</v>
      </c>
      <c r="H145" s="137">
        <v>2</v>
      </c>
      <c r="I145" s="138"/>
      <c r="J145" s="139">
        <f>ROUND(I145*H145,2)</f>
        <v>0</v>
      </c>
      <c r="K145" s="135" t="s">
        <v>193</v>
      </c>
      <c r="L145" s="33"/>
      <c r="M145" s="140" t="s">
        <v>1</v>
      </c>
      <c r="N145" s="141" t="s">
        <v>46</v>
      </c>
      <c r="P145" s="142">
        <f>O145*H145</f>
        <v>0</v>
      </c>
      <c r="Q145" s="142">
        <v>0</v>
      </c>
      <c r="R145" s="142">
        <f>Q145*H145</f>
        <v>0</v>
      </c>
      <c r="S145" s="142">
        <v>0</v>
      </c>
      <c r="T145" s="143">
        <f>S145*H145</f>
        <v>0</v>
      </c>
      <c r="AR145" s="144" t="s">
        <v>194</v>
      </c>
      <c r="AT145" s="144" t="s">
        <v>189</v>
      </c>
      <c r="AU145" s="144" t="s">
        <v>205</v>
      </c>
      <c r="AY145" s="18" t="s">
        <v>187</v>
      </c>
      <c r="BE145" s="145">
        <f>IF(N145="základní",J145,0)</f>
        <v>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18" t="s">
        <v>21</v>
      </c>
      <c r="BK145" s="145">
        <f>ROUND(I145*H145,2)</f>
        <v>0</v>
      </c>
      <c r="BL145" s="18" t="s">
        <v>194</v>
      </c>
      <c r="BM145" s="144" t="s">
        <v>91</v>
      </c>
    </row>
    <row r="146" spans="2:65" s="1" customFormat="1" ht="19.2">
      <c r="B146" s="33"/>
      <c r="D146" s="147" t="s">
        <v>219</v>
      </c>
      <c r="F146" s="167" t="s">
        <v>1743</v>
      </c>
      <c r="I146" s="168"/>
      <c r="L146" s="33"/>
      <c r="M146" s="169"/>
      <c r="T146" s="57"/>
      <c r="AT146" s="18" t="s">
        <v>219</v>
      </c>
      <c r="AU146" s="18" t="s">
        <v>205</v>
      </c>
    </row>
    <row r="147" spans="2:65" s="14" customFormat="1" ht="10.199999999999999">
      <c r="B147" s="161"/>
      <c r="D147" s="147" t="s">
        <v>196</v>
      </c>
      <c r="E147" s="162" t="s">
        <v>1</v>
      </c>
      <c r="F147" s="163" t="s">
        <v>1744</v>
      </c>
      <c r="H147" s="162" t="s">
        <v>1</v>
      </c>
      <c r="I147" s="164"/>
      <c r="L147" s="161"/>
      <c r="M147" s="165"/>
      <c r="T147" s="166"/>
      <c r="AT147" s="162" t="s">
        <v>196</v>
      </c>
      <c r="AU147" s="162" t="s">
        <v>205</v>
      </c>
      <c r="AV147" s="14" t="s">
        <v>21</v>
      </c>
      <c r="AW147" s="14" t="s">
        <v>36</v>
      </c>
      <c r="AX147" s="14" t="s">
        <v>81</v>
      </c>
      <c r="AY147" s="162" t="s">
        <v>187</v>
      </c>
    </row>
    <row r="148" spans="2:65" s="14" customFormat="1" ht="10.199999999999999">
      <c r="B148" s="161"/>
      <c r="D148" s="147" t="s">
        <v>196</v>
      </c>
      <c r="E148" s="162" t="s">
        <v>1</v>
      </c>
      <c r="F148" s="163" t="s">
        <v>1745</v>
      </c>
      <c r="H148" s="162" t="s">
        <v>1</v>
      </c>
      <c r="I148" s="164"/>
      <c r="L148" s="161"/>
      <c r="M148" s="165"/>
      <c r="T148" s="166"/>
      <c r="AT148" s="162" t="s">
        <v>196</v>
      </c>
      <c r="AU148" s="162" t="s">
        <v>205</v>
      </c>
      <c r="AV148" s="14" t="s">
        <v>21</v>
      </c>
      <c r="AW148" s="14" t="s">
        <v>36</v>
      </c>
      <c r="AX148" s="14" t="s">
        <v>81</v>
      </c>
      <c r="AY148" s="162" t="s">
        <v>187</v>
      </c>
    </row>
    <row r="149" spans="2:65" s="12" customFormat="1" ht="10.199999999999999">
      <c r="B149" s="146"/>
      <c r="D149" s="147" t="s">
        <v>196</v>
      </c>
      <c r="E149" s="148" t="s">
        <v>1</v>
      </c>
      <c r="F149" s="149" t="s">
        <v>21</v>
      </c>
      <c r="H149" s="150">
        <v>1</v>
      </c>
      <c r="I149" s="151"/>
      <c r="L149" s="146"/>
      <c r="M149" s="152"/>
      <c r="T149" s="153"/>
      <c r="AT149" s="148" t="s">
        <v>196</v>
      </c>
      <c r="AU149" s="148" t="s">
        <v>205</v>
      </c>
      <c r="AV149" s="12" t="s">
        <v>91</v>
      </c>
      <c r="AW149" s="12" t="s">
        <v>36</v>
      </c>
      <c r="AX149" s="12" t="s">
        <v>81</v>
      </c>
      <c r="AY149" s="148" t="s">
        <v>187</v>
      </c>
    </row>
    <row r="150" spans="2:65" s="14" customFormat="1" ht="10.199999999999999">
      <c r="B150" s="161"/>
      <c r="D150" s="147" t="s">
        <v>196</v>
      </c>
      <c r="E150" s="162" t="s">
        <v>1</v>
      </c>
      <c r="F150" s="163" t="s">
        <v>1746</v>
      </c>
      <c r="H150" s="162" t="s">
        <v>1</v>
      </c>
      <c r="I150" s="164"/>
      <c r="L150" s="161"/>
      <c r="M150" s="165"/>
      <c r="T150" s="166"/>
      <c r="AT150" s="162" t="s">
        <v>196</v>
      </c>
      <c r="AU150" s="162" t="s">
        <v>205</v>
      </c>
      <c r="AV150" s="14" t="s">
        <v>21</v>
      </c>
      <c r="AW150" s="14" t="s">
        <v>36</v>
      </c>
      <c r="AX150" s="14" t="s">
        <v>81</v>
      </c>
      <c r="AY150" s="162" t="s">
        <v>187</v>
      </c>
    </row>
    <row r="151" spans="2:65" s="12" customFormat="1" ht="10.199999999999999">
      <c r="B151" s="146"/>
      <c r="D151" s="147" t="s">
        <v>196</v>
      </c>
      <c r="E151" s="148" t="s">
        <v>1</v>
      </c>
      <c r="F151" s="149" t="s">
        <v>21</v>
      </c>
      <c r="H151" s="150">
        <v>1</v>
      </c>
      <c r="I151" s="151"/>
      <c r="L151" s="146"/>
      <c r="M151" s="152"/>
      <c r="T151" s="153"/>
      <c r="AT151" s="148" t="s">
        <v>196</v>
      </c>
      <c r="AU151" s="148" t="s">
        <v>205</v>
      </c>
      <c r="AV151" s="12" t="s">
        <v>91</v>
      </c>
      <c r="AW151" s="12" t="s">
        <v>36</v>
      </c>
      <c r="AX151" s="12" t="s">
        <v>81</v>
      </c>
      <c r="AY151" s="148" t="s">
        <v>187</v>
      </c>
    </row>
    <row r="152" spans="2:65" s="13" customFormat="1" ht="10.199999999999999">
      <c r="B152" s="154"/>
      <c r="D152" s="147" t="s">
        <v>196</v>
      </c>
      <c r="E152" s="155" t="s">
        <v>1</v>
      </c>
      <c r="F152" s="156" t="s">
        <v>198</v>
      </c>
      <c r="H152" s="157">
        <v>2</v>
      </c>
      <c r="I152" s="158"/>
      <c r="L152" s="154"/>
      <c r="M152" s="159"/>
      <c r="T152" s="160"/>
      <c r="AT152" s="155" t="s">
        <v>196</v>
      </c>
      <c r="AU152" s="155" t="s">
        <v>205</v>
      </c>
      <c r="AV152" s="13" t="s">
        <v>194</v>
      </c>
      <c r="AW152" s="13" t="s">
        <v>36</v>
      </c>
      <c r="AX152" s="13" t="s">
        <v>21</v>
      </c>
      <c r="AY152" s="155" t="s">
        <v>187</v>
      </c>
    </row>
    <row r="153" spans="2:65" s="1" customFormat="1" ht="21.75" customHeight="1">
      <c r="B153" s="33"/>
      <c r="C153" s="133" t="s">
        <v>91</v>
      </c>
      <c r="D153" s="133" t="s">
        <v>189</v>
      </c>
      <c r="E153" s="134" t="s">
        <v>1747</v>
      </c>
      <c r="F153" s="135" t="s">
        <v>1748</v>
      </c>
      <c r="G153" s="136" t="s">
        <v>432</v>
      </c>
      <c r="H153" s="137">
        <v>2</v>
      </c>
      <c r="I153" s="138"/>
      <c r="J153" s="139">
        <f>ROUND(I153*H153,2)</f>
        <v>0</v>
      </c>
      <c r="K153" s="135" t="s">
        <v>193</v>
      </c>
      <c r="L153" s="33"/>
      <c r="M153" s="140" t="s">
        <v>1</v>
      </c>
      <c r="N153" s="141" t="s">
        <v>46</v>
      </c>
      <c r="P153" s="142">
        <f>O153*H153</f>
        <v>0</v>
      </c>
      <c r="Q153" s="142">
        <v>0</v>
      </c>
      <c r="R153" s="142">
        <f>Q153*H153</f>
        <v>0</v>
      </c>
      <c r="S153" s="142">
        <v>0</v>
      </c>
      <c r="T153" s="143">
        <f>S153*H153</f>
        <v>0</v>
      </c>
      <c r="AR153" s="144" t="s">
        <v>194</v>
      </c>
      <c r="AT153" s="144" t="s">
        <v>189</v>
      </c>
      <c r="AU153" s="144" t="s">
        <v>205</v>
      </c>
      <c r="AY153" s="18" t="s">
        <v>187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8" t="s">
        <v>21</v>
      </c>
      <c r="BK153" s="145">
        <f>ROUND(I153*H153,2)</f>
        <v>0</v>
      </c>
      <c r="BL153" s="18" t="s">
        <v>194</v>
      </c>
      <c r="BM153" s="144" t="s">
        <v>194</v>
      </c>
    </row>
    <row r="154" spans="2:65" s="1" customFormat="1" ht="19.2">
      <c r="B154" s="33"/>
      <c r="D154" s="147" t="s">
        <v>219</v>
      </c>
      <c r="F154" s="167" t="s">
        <v>1749</v>
      </c>
      <c r="I154" s="168"/>
      <c r="L154" s="33"/>
      <c r="M154" s="169"/>
      <c r="T154" s="57"/>
      <c r="AT154" s="18" t="s">
        <v>219</v>
      </c>
      <c r="AU154" s="18" t="s">
        <v>205</v>
      </c>
    </row>
    <row r="155" spans="2:65" s="14" customFormat="1" ht="10.199999999999999">
      <c r="B155" s="161"/>
      <c r="D155" s="147" t="s">
        <v>196</v>
      </c>
      <c r="E155" s="162" t="s">
        <v>1</v>
      </c>
      <c r="F155" s="163" t="s">
        <v>1750</v>
      </c>
      <c r="H155" s="162" t="s">
        <v>1</v>
      </c>
      <c r="I155" s="164"/>
      <c r="L155" s="161"/>
      <c r="M155" s="165"/>
      <c r="T155" s="166"/>
      <c r="AT155" s="162" t="s">
        <v>196</v>
      </c>
      <c r="AU155" s="162" t="s">
        <v>205</v>
      </c>
      <c r="AV155" s="14" t="s">
        <v>21</v>
      </c>
      <c r="AW155" s="14" t="s">
        <v>36</v>
      </c>
      <c r="AX155" s="14" t="s">
        <v>81</v>
      </c>
      <c r="AY155" s="162" t="s">
        <v>187</v>
      </c>
    </row>
    <row r="156" spans="2:65" s="12" customFormat="1" ht="10.199999999999999">
      <c r="B156" s="146"/>
      <c r="D156" s="147" t="s">
        <v>196</v>
      </c>
      <c r="E156" s="148" t="s">
        <v>1</v>
      </c>
      <c r="F156" s="149" t="s">
        <v>21</v>
      </c>
      <c r="H156" s="150">
        <v>1</v>
      </c>
      <c r="I156" s="151"/>
      <c r="L156" s="146"/>
      <c r="M156" s="152"/>
      <c r="T156" s="153"/>
      <c r="AT156" s="148" t="s">
        <v>196</v>
      </c>
      <c r="AU156" s="148" t="s">
        <v>205</v>
      </c>
      <c r="AV156" s="12" t="s">
        <v>91</v>
      </c>
      <c r="AW156" s="12" t="s">
        <v>36</v>
      </c>
      <c r="AX156" s="12" t="s">
        <v>81</v>
      </c>
      <c r="AY156" s="148" t="s">
        <v>187</v>
      </c>
    </row>
    <row r="157" spans="2:65" s="14" customFormat="1" ht="10.199999999999999">
      <c r="B157" s="161"/>
      <c r="D157" s="147" t="s">
        <v>196</v>
      </c>
      <c r="E157" s="162" t="s">
        <v>1</v>
      </c>
      <c r="F157" s="163" t="s">
        <v>1751</v>
      </c>
      <c r="H157" s="162" t="s">
        <v>1</v>
      </c>
      <c r="I157" s="164"/>
      <c r="L157" s="161"/>
      <c r="M157" s="165"/>
      <c r="T157" s="166"/>
      <c r="AT157" s="162" t="s">
        <v>196</v>
      </c>
      <c r="AU157" s="162" t="s">
        <v>205</v>
      </c>
      <c r="AV157" s="14" t="s">
        <v>21</v>
      </c>
      <c r="AW157" s="14" t="s">
        <v>36</v>
      </c>
      <c r="AX157" s="14" t="s">
        <v>81</v>
      </c>
      <c r="AY157" s="162" t="s">
        <v>187</v>
      </c>
    </row>
    <row r="158" spans="2:65" s="12" customFormat="1" ht="10.199999999999999">
      <c r="B158" s="146"/>
      <c r="D158" s="147" t="s">
        <v>196</v>
      </c>
      <c r="E158" s="148" t="s">
        <v>1</v>
      </c>
      <c r="F158" s="149" t="s">
        <v>21</v>
      </c>
      <c r="H158" s="150">
        <v>1</v>
      </c>
      <c r="I158" s="151"/>
      <c r="L158" s="146"/>
      <c r="M158" s="152"/>
      <c r="T158" s="153"/>
      <c r="AT158" s="148" t="s">
        <v>196</v>
      </c>
      <c r="AU158" s="148" t="s">
        <v>205</v>
      </c>
      <c r="AV158" s="12" t="s">
        <v>91</v>
      </c>
      <c r="AW158" s="12" t="s">
        <v>36</v>
      </c>
      <c r="AX158" s="12" t="s">
        <v>81</v>
      </c>
      <c r="AY158" s="148" t="s">
        <v>187</v>
      </c>
    </row>
    <row r="159" spans="2:65" s="13" customFormat="1" ht="10.199999999999999">
      <c r="B159" s="154"/>
      <c r="D159" s="147" t="s">
        <v>196</v>
      </c>
      <c r="E159" s="155" t="s">
        <v>1</v>
      </c>
      <c r="F159" s="156" t="s">
        <v>198</v>
      </c>
      <c r="H159" s="157">
        <v>2</v>
      </c>
      <c r="I159" s="158"/>
      <c r="L159" s="154"/>
      <c r="M159" s="159"/>
      <c r="T159" s="160"/>
      <c r="AT159" s="155" t="s">
        <v>196</v>
      </c>
      <c r="AU159" s="155" t="s">
        <v>205</v>
      </c>
      <c r="AV159" s="13" t="s">
        <v>194</v>
      </c>
      <c r="AW159" s="13" t="s">
        <v>36</v>
      </c>
      <c r="AX159" s="13" t="s">
        <v>21</v>
      </c>
      <c r="AY159" s="155" t="s">
        <v>187</v>
      </c>
    </row>
    <row r="160" spans="2:65" s="1" customFormat="1" ht="21.75" customHeight="1">
      <c r="B160" s="33"/>
      <c r="C160" s="133" t="s">
        <v>205</v>
      </c>
      <c r="D160" s="133" t="s">
        <v>189</v>
      </c>
      <c r="E160" s="134" t="s">
        <v>1752</v>
      </c>
      <c r="F160" s="135" t="s">
        <v>1753</v>
      </c>
      <c r="G160" s="136" t="s">
        <v>432</v>
      </c>
      <c r="H160" s="137">
        <v>1</v>
      </c>
      <c r="I160" s="138"/>
      <c r="J160" s="139">
        <f>ROUND(I160*H160,2)</f>
        <v>0</v>
      </c>
      <c r="K160" s="135" t="s">
        <v>193</v>
      </c>
      <c r="L160" s="33"/>
      <c r="M160" s="140" t="s">
        <v>1</v>
      </c>
      <c r="N160" s="141" t="s">
        <v>46</v>
      </c>
      <c r="P160" s="142">
        <f>O160*H160</f>
        <v>0</v>
      </c>
      <c r="Q160" s="142">
        <v>0</v>
      </c>
      <c r="R160" s="142">
        <f>Q160*H160</f>
        <v>0</v>
      </c>
      <c r="S160" s="142">
        <v>0</v>
      </c>
      <c r="T160" s="143">
        <f>S160*H160</f>
        <v>0</v>
      </c>
      <c r="AR160" s="144" t="s">
        <v>194</v>
      </c>
      <c r="AT160" s="144" t="s">
        <v>189</v>
      </c>
      <c r="AU160" s="144" t="s">
        <v>205</v>
      </c>
      <c r="AY160" s="18" t="s">
        <v>187</v>
      </c>
      <c r="BE160" s="145">
        <f>IF(N160="základní",J160,0)</f>
        <v>0</v>
      </c>
      <c r="BF160" s="145">
        <f>IF(N160="snížená",J160,0)</f>
        <v>0</v>
      </c>
      <c r="BG160" s="145">
        <f>IF(N160="zákl. přenesená",J160,0)</f>
        <v>0</v>
      </c>
      <c r="BH160" s="145">
        <f>IF(N160="sníž. přenesená",J160,0)</f>
        <v>0</v>
      </c>
      <c r="BI160" s="145">
        <f>IF(N160="nulová",J160,0)</f>
        <v>0</v>
      </c>
      <c r="BJ160" s="18" t="s">
        <v>21</v>
      </c>
      <c r="BK160" s="145">
        <f>ROUND(I160*H160,2)</f>
        <v>0</v>
      </c>
      <c r="BL160" s="18" t="s">
        <v>194</v>
      </c>
      <c r="BM160" s="144" t="s">
        <v>223</v>
      </c>
    </row>
    <row r="161" spans="2:65" s="1" customFormat="1" ht="19.2">
      <c r="B161" s="33"/>
      <c r="D161" s="147" t="s">
        <v>219</v>
      </c>
      <c r="F161" s="167" t="s">
        <v>1754</v>
      </c>
      <c r="I161" s="168"/>
      <c r="L161" s="33"/>
      <c r="M161" s="169"/>
      <c r="T161" s="57"/>
      <c r="AT161" s="18" t="s">
        <v>219</v>
      </c>
      <c r="AU161" s="18" t="s">
        <v>205</v>
      </c>
    </row>
    <row r="162" spans="2:65" s="14" customFormat="1" ht="10.199999999999999">
      <c r="B162" s="161"/>
      <c r="D162" s="147" t="s">
        <v>196</v>
      </c>
      <c r="E162" s="162" t="s">
        <v>1</v>
      </c>
      <c r="F162" s="163" t="s">
        <v>1755</v>
      </c>
      <c r="H162" s="162" t="s">
        <v>1</v>
      </c>
      <c r="I162" s="164"/>
      <c r="L162" s="161"/>
      <c r="M162" s="165"/>
      <c r="T162" s="166"/>
      <c r="AT162" s="162" t="s">
        <v>196</v>
      </c>
      <c r="AU162" s="162" t="s">
        <v>205</v>
      </c>
      <c r="AV162" s="14" t="s">
        <v>21</v>
      </c>
      <c r="AW162" s="14" t="s">
        <v>36</v>
      </c>
      <c r="AX162" s="14" t="s">
        <v>81</v>
      </c>
      <c r="AY162" s="162" t="s">
        <v>187</v>
      </c>
    </row>
    <row r="163" spans="2:65" s="12" customFormat="1" ht="10.199999999999999">
      <c r="B163" s="146"/>
      <c r="D163" s="147" t="s">
        <v>196</v>
      </c>
      <c r="E163" s="148" t="s">
        <v>1</v>
      </c>
      <c r="F163" s="149" t="s">
        <v>21</v>
      </c>
      <c r="H163" s="150">
        <v>1</v>
      </c>
      <c r="I163" s="151"/>
      <c r="L163" s="146"/>
      <c r="M163" s="152"/>
      <c r="T163" s="153"/>
      <c r="AT163" s="148" t="s">
        <v>196</v>
      </c>
      <c r="AU163" s="148" t="s">
        <v>205</v>
      </c>
      <c r="AV163" s="12" t="s">
        <v>91</v>
      </c>
      <c r="AW163" s="12" t="s">
        <v>36</v>
      </c>
      <c r="AX163" s="12" t="s">
        <v>21</v>
      </c>
      <c r="AY163" s="148" t="s">
        <v>187</v>
      </c>
    </row>
    <row r="164" spans="2:65" s="1" customFormat="1" ht="24.15" customHeight="1">
      <c r="B164" s="33"/>
      <c r="C164" s="133" t="s">
        <v>194</v>
      </c>
      <c r="D164" s="133" t="s">
        <v>189</v>
      </c>
      <c r="E164" s="134" t="s">
        <v>1756</v>
      </c>
      <c r="F164" s="135" t="s">
        <v>1757</v>
      </c>
      <c r="G164" s="136" t="s">
        <v>253</v>
      </c>
      <c r="H164" s="137">
        <v>107</v>
      </c>
      <c r="I164" s="138"/>
      <c r="J164" s="139">
        <f>ROUND(I164*H164,2)</f>
        <v>0</v>
      </c>
      <c r="K164" s="135" t="s">
        <v>193</v>
      </c>
      <c r="L164" s="33"/>
      <c r="M164" s="140" t="s">
        <v>1</v>
      </c>
      <c r="N164" s="141" t="s">
        <v>46</v>
      </c>
      <c r="P164" s="142">
        <f>O164*H164</f>
        <v>0</v>
      </c>
      <c r="Q164" s="142">
        <v>0</v>
      </c>
      <c r="R164" s="142">
        <f>Q164*H164</f>
        <v>0</v>
      </c>
      <c r="S164" s="142">
        <v>0</v>
      </c>
      <c r="T164" s="143">
        <f>S164*H164</f>
        <v>0</v>
      </c>
      <c r="AR164" s="144" t="s">
        <v>194</v>
      </c>
      <c r="AT164" s="144" t="s">
        <v>189</v>
      </c>
      <c r="AU164" s="144" t="s">
        <v>205</v>
      </c>
      <c r="AY164" s="18" t="s">
        <v>187</v>
      </c>
      <c r="BE164" s="145">
        <f>IF(N164="základní",J164,0)</f>
        <v>0</v>
      </c>
      <c r="BF164" s="145">
        <f>IF(N164="snížená",J164,0)</f>
        <v>0</v>
      </c>
      <c r="BG164" s="145">
        <f>IF(N164="zákl. přenesená",J164,0)</f>
        <v>0</v>
      </c>
      <c r="BH164" s="145">
        <f>IF(N164="sníž. přenesená",J164,0)</f>
        <v>0</v>
      </c>
      <c r="BI164" s="145">
        <f>IF(N164="nulová",J164,0)</f>
        <v>0</v>
      </c>
      <c r="BJ164" s="18" t="s">
        <v>21</v>
      </c>
      <c r="BK164" s="145">
        <f>ROUND(I164*H164,2)</f>
        <v>0</v>
      </c>
      <c r="BL164" s="18" t="s">
        <v>194</v>
      </c>
      <c r="BM164" s="144" t="s">
        <v>234</v>
      </c>
    </row>
    <row r="165" spans="2:65" s="1" customFormat="1" ht="19.2">
      <c r="B165" s="33"/>
      <c r="D165" s="147" t="s">
        <v>219</v>
      </c>
      <c r="F165" s="167" t="s">
        <v>1758</v>
      </c>
      <c r="I165" s="168"/>
      <c r="L165" s="33"/>
      <c r="M165" s="169"/>
      <c r="T165" s="57"/>
      <c r="AT165" s="18" t="s">
        <v>219</v>
      </c>
      <c r="AU165" s="18" t="s">
        <v>205</v>
      </c>
    </row>
    <row r="166" spans="2:65" s="1" customFormat="1" ht="16.5" customHeight="1">
      <c r="B166" s="33"/>
      <c r="C166" s="133" t="s">
        <v>215</v>
      </c>
      <c r="D166" s="133" t="s">
        <v>189</v>
      </c>
      <c r="E166" s="134" t="s">
        <v>1759</v>
      </c>
      <c r="F166" s="135" t="s">
        <v>1760</v>
      </c>
      <c r="G166" s="136" t="s">
        <v>432</v>
      </c>
      <c r="H166" s="137">
        <v>4</v>
      </c>
      <c r="I166" s="138"/>
      <c r="J166" s="139">
        <f t="shared" ref="J166:J179" si="0">ROUND(I166*H166,2)</f>
        <v>0</v>
      </c>
      <c r="K166" s="135" t="s">
        <v>193</v>
      </c>
      <c r="L166" s="33"/>
      <c r="M166" s="140" t="s">
        <v>1</v>
      </c>
      <c r="N166" s="141" t="s">
        <v>46</v>
      </c>
      <c r="P166" s="142">
        <f t="shared" ref="P166:P179" si="1">O166*H166</f>
        <v>0</v>
      </c>
      <c r="Q166" s="142">
        <v>0</v>
      </c>
      <c r="R166" s="142">
        <f t="shared" ref="R166:R179" si="2">Q166*H166</f>
        <v>0</v>
      </c>
      <c r="S166" s="142">
        <v>0</v>
      </c>
      <c r="T166" s="143">
        <f t="shared" ref="T166:T179" si="3">S166*H166</f>
        <v>0</v>
      </c>
      <c r="AR166" s="144" t="s">
        <v>194</v>
      </c>
      <c r="AT166" s="144" t="s">
        <v>189</v>
      </c>
      <c r="AU166" s="144" t="s">
        <v>205</v>
      </c>
      <c r="AY166" s="18" t="s">
        <v>187</v>
      </c>
      <c r="BE166" s="145">
        <f t="shared" ref="BE166:BE179" si="4">IF(N166="základní",J166,0)</f>
        <v>0</v>
      </c>
      <c r="BF166" s="145">
        <f t="shared" ref="BF166:BF179" si="5">IF(N166="snížená",J166,0)</f>
        <v>0</v>
      </c>
      <c r="BG166" s="145">
        <f t="shared" ref="BG166:BG179" si="6">IF(N166="zákl. přenesená",J166,0)</f>
        <v>0</v>
      </c>
      <c r="BH166" s="145">
        <f t="shared" ref="BH166:BH179" si="7">IF(N166="sníž. přenesená",J166,0)</f>
        <v>0</v>
      </c>
      <c r="BI166" s="145">
        <f t="shared" ref="BI166:BI179" si="8">IF(N166="nulová",J166,0)</f>
        <v>0</v>
      </c>
      <c r="BJ166" s="18" t="s">
        <v>21</v>
      </c>
      <c r="BK166" s="145">
        <f t="shared" ref="BK166:BK179" si="9">ROUND(I166*H166,2)</f>
        <v>0</v>
      </c>
      <c r="BL166" s="18" t="s">
        <v>194</v>
      </c>
      <c r="BM166" s="144" t="s">
        <v>26</v>
      </c>
    </row>
    <row r="167" spans="2:65" s="1" customFormat="1" ht="16.5" customHeight="1">
      <c r="B167" s="33"/>
      <c r="C167" s="133" t="s">
        <v>223</v>
      </c>
      <c r="D167" s="133" t="s">
        <v>189</v>
      </c>
      <c r="E167" s="134" t="s">
        <v>1761</v>
      </c>
      <c r="F167" s="135" t="s">
        <v>1762</v>
      </c>
      <c r="G167" s="136" t="s">
        <v>432</v>
      </c>
      <c r="H167" s="137">
        <v>1</v>
      </c>
      <c r="I167" s="138"/>
      <c r="J167" s="139">
        <f t="shared" si="0"/>
        <v>0</v>
      </c>
      <c r="K167" s="135" t="s">
        <v>193</v>
      </c>
      <c r="L167" s="33"/>
      <c r="M167" s="140" t="s">
        <v>1</v>
      </c>
      <c r="N167" s="141" t="s">
        <v>46</v>
      </c>
      <c r="P167" s="142">
        <f t="shared" si="1"/>
        <v>0</v>
      </c>
      <c r="Q167" s="142">
        <v>0</v>
      </c>
      <c r="R167" s="142">
        <f t="shared" si="2"/>
        <v>0</v>
      </c>
      <c r="S167" s="142">
        <v>0</v>
      </c>
      <c r="T167" s="143">
        <f t="shared" si="3"/>
        <v>0</v>
      </c>
      <c r="AR167" s="144" t="s">
        <v>194</v>
      </c>
      <c r="AT167" s="144" t="s">
        <v>189</v>
      </c>
      <c r="AU167" s="144" t="s">
        <v>205</v>
      </c>
      <c r="AY167" s="18" t="s">
        <v>187</v>
      </c>
      <c r="BE167" s="145">
        <f t="shared" si="4"/>
        <v>0</v>
      </c>
      <c r="BF167" s="145">
        <f t="shared" si="5"/>
        <v>0</v>
      </c>
      <c r="BG167" s="145">
        <f t="shared" si="6"/>
        <v>0</v>
      </c>
      <c r="BH167" s="145">
        <f t="shared" si="7"/>
        <v>0</v>
      </c>
      <c r="BI167" s="145">
        <f t="shared" si="8"/>
        <v>0</v>
      </c>
      <c r="BJ167" s="18" t="s">
        <v>21</v>
      </c>
      <c r="BK167" s="145">
        <f t="shared" si="9"/>
        <v>0</v>
      </c>
      <c r="BL167" s="18" t="s">
        <v>194</v>
      </c>
      <c r="BM167" s="144" t="s">
        <v>8</v>
      </c>
    </row>
    <row r="168" spans="2:65" s="1" customFormat="1" ht="24.15" customHeight="1">
      <c r="B168" s="33"/>
      <c r="C168" s="133" t="s">
        <v>227</v>
      </c>
      <c r="D168" s="133" t="s">
        <v>189</v>
      </c>
      <c r="E168" s="134" t="s">
        <v>1763</v>
      </c>
      <c r="F168" s="135" t="s">
        <v>1764</v>
      </c>
      <c r="G168" s="136" t="s">
        <v>432</v>
      </c>
      <c r="H168" s="137">
        <v>2</v>
      </c>
      <c r="I168" s="138"/>
      <c r="J168" s="139">
        <f t="shared" si="0"/>
        <v>0</v>
      </c>
      <c r="K168" s="135" t="s">
        <v>193</v>
      </c>
      <c r="L168" s="33"/>
      <c r="M168" s="140" t="s">
        <v>1</v>
      </c>
      <c r="N168" s="141" t="s">
        <v>46</v>
      </c>
      <c r="P168" s="142">
        <f t="shared" si="1"/>
        <v>0</v>
      </c>
      <c r="Q168" s="142">
        <v>0</v>
      </c>
      <c r="R168" s="142">
        <f t="shared" si="2"/>
        <v>0</v>
      </c>
      <c r="S168" s="142">
        <v>0</v>
      </c>
      <c r="T168" s="143">
        <f t="shared" si="3"/>
        <v>0</v>
      </c>
      <c r="AR168" s="144" t="s">
        <v>194</v>
      </c>
      <c r="AT168" s="144" t="s">
        <v>189</v>
      </c>
      <c r="AU168" s="144" t="s">
        <v>205</v>
      </c>
      <c r="AY168" s="18" t="s">
        <v>187</v>
      </c>
      <c r="BE168" s="145">
        <f t="shared" si="4"/>
        <v>0</v>
      </c>
      <c r="BF168" s="145">
        <f t="shared" si="5"/>
        <v>0</v>
      </c>
      <c r="BG168" s="145">
        <f t="shared" si="6"/>
        <v>0</v>
      </c>
      <c r="BH168" s="145">
        <f t="shared" si="7"/>
        <v>0</v>
      </c>
      <c r="BI168" s="145">
        <f t="shared" si="8"/>
        <v>0</v>
      </c>
      <c r="BJ168" s="18" t="s">
        <v>21</v>
      </c>
      <c r="BK168" s="145">
        <f t="shared" si="9"/>
        <v>0</v>
      </c>
      <c r="BL168" s="18" t="s">
        <v>194</v>
      </c>
      <c r="BM168" s="144" t="s">
        <v>267</v>
      </c>
    </row>
    <row r="169" spans="2:65" s="1" customFormat="1" ht="24.15" customHeight="1">
      <c r="B169" s="33"/>
      <c r="C169" s="133" t="s">
        <v>234</v>
      </c>
      <c r="D169" s="133" t="s">
        <v>189</v>
      </c>
      <c r="E169" s="134" t="s">
        <v>1765</v>
      </c>
      <c r="F169" s="135" t="s">
        <v>1766</v>
      </c>
      <c r="G169" s="136" t="s">
        <v>432</v>
      </c>
      <c r="H169" s="137">
        <v>2</v>
      </c>
      <c r="I169" s="138"/>
      <c r="J169" s="139">
        <f t="shared" si="0"/>
        <v>0</v>
      </c>
      <c r="K169" s="135" t="s">
        <v>193</v>
      </c>
      <c r="L169" s="33"/>
      <c r="M169" s="140" t="s">
        <v>1</v>
      </c>
      <c r="N169" s="141" t="s">
        <v>46</v>
      </c>
      <c r="P169" s="142">
        <f t="shared" si="1"/>
        <v>0</v>
      </c>
      <c r="Q169" s="142">
        <v>0</v>
      </c>
      <c r="R169" s="142">
        <f t="shared" si="2"/>
        <v>0</v>
      </c>
      <c r="S169" s="142">
        <v>0</v>
      </c>
      <c r="T169" s="143">
        <f t="shared" si="3"/>
        <v>0</v>
      </c>
      <c r="AR169" s="144" t="s">
        <v>194</v>
      </c>
      <c r="AT169" s="144" t="s">
        <v>189</v>
      </c>
      <c r="AU169" s="144" t="s">
        <v>205</v>
      </c>
      <c r="AY169" s="18" t="s">
        <v>187</v>
      </c>
      <c r="BE169" s="145">
        <f t="shared" si="4"/>
        <v>0</v>
      </c>
      <c r="BF169" s="145">
        <f t="shared" si="5"/>
        <v>0</v>
      </c>
      <c r="BG169" s="145">
        <f t="shared" si="6"/>
        <v>0</v>
      </c>
      <c r="BH169" s="145">
        <f t="shared" si="7"/>
        <v>0</v>
      </c>
      <c r="BI169" s="145">
        <f t="shared" si="8"/>
        <v>0</v>
      </c>
      <c r="BJ169" s="18" t="s">
        <v>21</v>
      </c>
      <c r="BK169" s="145">
        <f t="shared" si="9"/>
        <v>0</v>
      </c>
      <c r="BL169" s="18" t="s">
        <v>194</v>
      </c>
      <c r="BM169" s="144" t="s">
        <v>278</v>
      </c>
    </row>
    <row r="170" spans="2:65" s="1" customFormat="1" ht="24.15" customHeight="1">
      <c r="B170" s="33"/>
      <c r="C170" s="133" t="s">
        <v>239</v>
      </c>
      <c r="D170" s="133" t="s">
        <v>189</v>
      </c>
      <c r="E170" s="134" t="s">
        <v>1767</v>
      </c>
      <c r="F170" s="135" t="s">
        <v>1768</v>
      </c>
      <c r="G170" s="136" t="s">
        <v>432</v>
      </c>
      <c r="H170" s="137">
        <v>1</v>
      </c>
      <c r="I170" s="138"/>
      <c r="J170" s="139">
        <f t="shared" si="0"/>
        <v>0</v>
      </c>
      <c r="K170" s="135" t="s">
        <v>193</v>
      </c>
      <c r="L170" s="33"/>
      <c r="M170" s="140" t="s">
        <v>1</v>
      </c>
      <c r="N170" s="141" t="s">
        <v>46</v>
      </c>
      <c r="P170" s="142">
        <f t="shared" si="1"/>
        <v>0</v>
      </c>
      <c r="Q170" s="142">
        <v>0</v>
      </c>
      <c r="R170" s="142">
        <f t="shared" si="2"/>
        <v>0</v>
      </c>
      <c r="S170" s="142">
        <v>0</v>
      </c>
      <c r="T170" s="143">
        <f t="shared" si="3"/>
        <v>0</v>
      </c>
      <c r="AR170" s="144" t="s">
        <v>194</v>
      </c>
      <c r="AT170" s="144" t="s">
        <v>189</v>
      </c>
      <c r="AU170" s="144" t="s">
        <v>205</v>
      </c>
      <c r="AY170" s="18" t="s">
        <v>187</v>
      </c>
      <c r="BE170" s="145">
        <f t="shared" si="4"/>
        <v>0</v>
      </c>
      <c r="BF170" s="145">
        <f t="shared" si="5"/>
        <v>0</v>
      </c>
      <c r="BG170" s="145">
        <f t="shared" si="6"/>
        <v>0</v>
      </c>
      <c r="BH170" s="145">
        <f t="shared" si="7"/>
        <v>0</v>
      </c>
      <c r="BI170" s="145">
        <f t="shared" si="8"/>
        <v>0</v>
      </c>
      <c r="BJ170" s="18" t="s">
        <v>21</v>
      </c>
      <c r="BK170" s="145">
        <f t="shared" si="9"/>
        <v>0</v>
      </c>
      <c r="BL170" s="18" t="s">
        <v>194</v>
      </c>
      <c r="BM170" s="144" t="s">
        <v>289</v>
      </c>
    </row>
    <row r="171" spans="2:65" s="1" customFormat="1" ht="24.15" customHeight="1">
      <c r="B171" s="33"/>
      <c r="C171" s="133" t="s">
        <v>250</v>
      </c>
      <c r="D171" s="133" t="s">
        <v>189</v>
      </c>
      <c r="E171" s="134" t="s">
        <v>1769</v>
      </c>
      <c r="F171" s="135" t="s">
        <v>1770</v>
      </c>
      <c r="G171" s="136" t="s">
        <v>432</v>
      </c>
      <c r="H171" s="137">
        <v>2</v>
      </c>
      <c r="I171" s="138"/>
      <c r="J171" s="139">
        <f t="shared" si="0"/>
        <v>0</v>
      </c>
      <c r="K171" s="135" t="s">
        <v>193</v>
      </c>
      <c r="L171" s="33"/>
      <c r="M171" s="140" t="s">
        <v>1</v>
      </c>
      <c r="N171" s="141" t="s">
        <v>46</v>
      </c>
      <c r="P171" s="142">
        <f t="shared" si="1"/>
        <v>0</v>
      </c>
      <c r="Q171" s="142">
        <v>0</v>
      </c>
      <c r="R171" s="142">
        <f t="shared" si="2"/>
        <v>0</v>
      </c>
      <c r="S171" s="142">
        <v>0</v>
      </c>
      <c r="T171" s="143">
        <f t="shared" si="3"/>
        <v>0</v>
      </c>
      <c r="AR171" s="144" t="s">
        <v>194</v>
      </c>
      <c r="AT171" s="144" t="s">
        <v>189</v>
      </c>
      <c r="AU171" s="144" t="s">
        <v>205</v>
      </c>
      <c r="AY171" s="18" t="s">
        <v>187</v>
      </c>
      <c r="BE171" s="145">
        <f t="shared" si="4"/>
        <v>0</v>
      </c>
      <c r="BF171" s="145">
        <f t="shared" si="5"/>
        <v>0</v>
      </c>
      <c r="BG171" s="145">
        <f t="shared" si="6"/>
        <v>0</v>
      </c>
      <c r="BH171" s="145">
        <f t="shared" si="7"/>
        <v>0</v>
      </c>
      <c r="BI171" s="145">
        <f t="shared" si="8"/>
        <v>0</v>
      </c>
      <c r="BJ171" s="18" t="s">
        <v>21</v>
      </c>
      <c r="BK171" s="145">
        <f t="shared" si="9"/>
        <v>0</v>
      </c>
      <c r="BL171" s="18" t="s">
        <v>194</v>
      </c>
      <c r="BM171" s="144" t="s">
        <v>308</v>
      </c>
    </row>
    <row r="172" spans="2:65" s="1" customFormat="1" ht="24.15" customHeight="1">
      <c r="B172" s="33"/>
      <c r="C172" s="133" t="s">
        <v>8</v>
      </c>
      <c r="D172" s="133" t="s">
        <v>189</v>
      </c>
      <c r="E172" s="134" t="s">
        <v>1771</v>
      </c>
      <c r="F172" s="135" t="s">
        <v>1772</v>
      </c>
      <c r="G172" s="136" t="s">
        <v>432</v>
      </c>
      <c r="H172" s="137">
        <v>2</v>
      </c>
      <c r="I172" s="138"/>
      <c r="J172" s="139">
        <f t="shared" si="0"/>
        <v>0</v>
      </c>
      <c r="K172" s="135" t="s">
        <v>193</v>
      </c>
      <c r="L172" s="33"/>
      <c r="M172" s="140" t="s">
        <v>1</v>
      </c>
      <c r="N172" s="141" t="s">
        <v>46</v>
      </c>
      <c r="P172" s="142">
        <f t="shared" si="1"/>
        <v>0</v>
      </c>
      <c r="Q172" s="142">
        <v>0</v>
      </c>
      <c r="R172" s="142">
        <f t="shared" si="2"/>
        <v>0</v>
      </c>
      <c r="S172" s="142">
        <v>0</v>
      </c>
      <c r="T172" s="143">
        <f t="shared" si="3"/>
        <v>0</v>
      </c>
      <c r="AR172" s="144" t="s">
        <v>194</v>
      </c>
      <c r="AT172" s="144" t="s">
        <v>189</v>
      </c>
      <c r="AU172" s="144" t="s">
        <v>205</v>
      </c>
      <c r="AY172" s="18" t="s">
        <v>187</v>
      </c>
      <c r="BE172" s="145">
        <f t="shared" si="4"/>
        <v>0</v>
      </c>
      <c r="BF172" s="145">
        <f t="shared" si="5"/>
        <v>0</v>
      </c>
      <c r="BG172" s="145">
        <f t="shared" si="6"/>
        <v>0</v>
      </c>
      <c r="BH172" s="145">
        <f t="shared" si="7"/>
        <v>0</v>
      </c>
      <c r="BI172" s="145">
        <f t="shared" si="8"/>
        <v>0</v>
      </c>
      <c r="BJ172" s="18" t="s">
        <v>21</v>
      </c>
      <c r="BK172" s="145">
        <f t="shared" si="9"/>
        <v>0</v>
      </c>
      <c r="BL172" s="18" t="s">
        <v>194</v>
      </c>
      <c r="BM172" s="144" t="s">
        <v>323</v>
      </c>
    </row>
    <row r="173" spans="2:65" s="1" customFormat="1" ht="24.15" customHeight="1">
      <c r="B173" s="33"/>
      <c r="C173" s="133" t="s">
        <v>261</v>
      </c>
      <c r="D173" s="133" t="s">
        <v>189</v>
      </c>
      <c r="E173" s="134" t="s">
        <v>1773</v>
      </c>
      <c r="F173" s="135" t="s">
        <v>1774</v>
      </c>
      <c r="G173" s="136" t="s">
        <v>432</v>
      </c>
      <c r="H173" s="137">
        <v>1</v>
      </c>
      <c r="I173" s="138"/>
      <c r="J173" s="139">
        <f t="shared" si="0"/>
        <v>0</v>
      </c>
      <c r="K173" s="135" t="s">
        <v>193</v>
      </c>
      <c r="L173" s="33"/>
      <c r="M173" s="140" t="s">
        <v>1</v>
      </c>
      <c r="N173" s="141" t="s">
        <v>46</v>
      </c>
      <c r="P173" s="142">
        <f t="shared" si="1"/>
        <v>0</v>
      </c>
      <c r="Q173" s="142">
        <v>0</v>
      </c>
      <c r="R173" s="142">
        <f t="shared" si="2"/>
        <v>0</v>
      </c>
      <c r="S173" s="142">
        <v>0</v>
      </c>
      <c r="T173" s="143">
        <f t="shared" si="3"/>
        <v>0</v>
      </c>
      <c r="AR173" s="144" t="s">
        <v>194</v>
      </c>
      <c r="AT173" s="144" t="s">
        <v>189</v>
      </c>
      <c r="AU173" s="144" t="s">
        <v>205</v>
      </c>
      <c r="AY173" s="18" t="s">
        <v>187</v>
      </c>
      <c r="BE173" s="145">
        <f t="shared" si="4"/>
        <v>0</v>
      </c>
      <c r="BF173" s="145">
        <f t="shared" si="5"/>
        <v>0</v>
      </c>
      <c r="BG173" s="145">
        <f t="shared" si="6"/>
        <v>0</v>
      </c>
      <c r="BH173" s="145">
        <f t="shared" si="7"/>
        <v>0</v>
      </c>
      <c r="BI173" s="145">
        <f t="shared" si="8"/>
        <v>0</v>
      </c>
      <c r="BJ173" s="18" t="s">
        <v>21</v>
      </c>
      <c r="BK173" s="145">
        <f t="shared" si="9"/>
        <v>0</v>
      </c>
      <c r="BL173" s="18" t="s">
        <v>194</v>
      </c>
      <c r="BM173" s="144" t="s">
        <v>336</v>
      </c>
    </row>
    <row r="174" spans="2:65" s="1" customFormat="1" ht="24.15" customHeight="1">
      <c r="B174" s="33"/>
      <c r="C174" s="133" t="s">
        <v>272</v>
      </c>
      <c r="D174" s="133" t="s">
        <v>189</v>
      </c>
      <c r="E174" s="134" t="s">
        <v>1775</v>
      </c>
      <c r="F174" s="135" t="s">
        <v>1776</v>
      </c>
      <c r="G174" s="136" t="s">
        <v>432</v>
      </c>
      <c r="H174" s="137">
        <v>4</v>
      </c>
      <c r="I174" s="138"/>
      <c r="J174" s="139">
        <f t="shared" si="0"/>
        <v>0</v>
      </c>
      <c r="K174" s="135" t="s">
        <v>193</v>
      </c>
      <c r="L174" s="33"/>
      <c r="M174" s="140" t="s">
        <v>1</v>
      </c>
      <c r="N174" s="141" t="s">
        <v>46</v>
      </c>
      <c r="P174" s="142">
        <f t="shared" si="1"/>
        <v>0</v>
      </c>
      <c r="Q174" s="142">
        <v>0</v>
      </c>
      <c r="R174" s="142">
        <f t="shared" si="2"/>
        <v>0</v>
      </c>
      <c r="S174" s="142">
        <v>0</v>
      </c>
      <c r="T174" s="143">
        <f t="shared" si="3"/>
        <v>0</v>
      </c>
      <c r="AR174" s="144" t="s">
        <v>194</v>
      </c>
      <c r="AT174" s="144" t="s">
        <v>189</v>
      </c>
      <c r="AU174" s="144" t="s">
        <v>205</v>
      </c>
      <c r="AY174" s="18" t="s">
        <v>187</v>
      </c>
      <c r="BE174" s="145">
        <f t="shared" si="4"/>
        <v>0</v>
      </c>
      <c r="BF174" s="145">
        <f t="shared" si="5"/>
        <v>0</v>
      </c>
      <c r="BG174" s="145">
        <f t="shared" si="6"/>
        <v>0</v>
      </c>
      <c r="BH174" s="145">
        <f t="shared" si="7"/>
        <v>0</v>
      </c>
      <c r="BI174" s="145">
        <f t="shared" si="8"/>
        <v>0</v>
      </c>
      <c r="BJ174" s="18" t="s">
        <v>21</v>
      </c>
      <c r="BK174" s="145">
        <f t="shared" si="9"/>
        <v>0</v>
      </c>
      <c r="BL174" s="18" t="s">
        <v>194</v>
      </c>
      <c r="BM174" s="144" t="s">
        <v>340</v>
      </c>
    </row>
    <row r="175" spans="2:65" s="1" customFormat="1" ht="24.15" customHeight="1">
      <c r="B175" s="33"/>
      <c r="C175" s="133" t="s">
        <v>278</v>
      </c>
      <c r="D175" s="133" t="s">
        <v>189</v>
      </c>
      <c r="E175" s="134" t="s">
        <v>1777</v>
      </c>
      <c r="F175" s="135" t="s">
        <v>1778</v>
      </c>
      <c r="G175" s="136" t="s">
        <v>432</v>
      </c>
      <c r="H175" s="137">
        <v>1</v>
      </c>
      <c r="I175" s="138"/>
      <c r="J175" s="139">
        <f t="shared" si="0"/>
        <v>0</v>
      </c>
      <c r="K175" s="135" t="s">
        <v>193</v>
      </c>
      <c r="L175" s="33"/>
      <c r="M175" s="140" t="s">
        <v>1</v>
      </c>
      <c r="N175" s="141" t="s">
        <v>46</v>
      </c>
      <c r="P175" s="142">
        <f t="shared" si="1"/>
        <v>0</v>
      </c>
      <c r="Q175" s="142">
        <v>0</v>
      </c>
      <c r="R175" s="142">
        <f t="shared" si="2"/>
        <v>0</v>
      </c>
      <c r="S175" s="142">
        <v>0</v>
      </c>
      <c r="T175" s="143">
        <f t="shared" si="3"/>
        <v>0</v>
      </c>
      <c r="AR175" s="144" t="s">
        <v>194</v>
      </c>
      <c r="AT175" s="144" t="s">
        <v>189</v>
      </c>
      <c r="AU175" s="144" t="s">
        <v>205</v>
      </c>
      <c r="AY175" s="18" t="s">
        <v>187</v>
      </c>
      <c r="BE175" s="145">
        <f t="shared" si="4"/>
        <v>0</v>
      </c>
      <c r="BF175" s="145">
        <f t="shared" si="5"/>
        <v>0</v>
      </c>
      <c r="BG175" s="145">
        <f t="shared" si="6"/>
        <v>0</v>
      </c>
      <c r="BH175" s="145">
        <f t="shared" si="7"/>
        <v>0</v>
      </c>
      <c r="BI175" s="145">
        <f t="shared" si="8"/>
        <v>0</v>
      </c>
      <c r="BJ175" s="18" t="s">
        <v>21</v>
      </c>
      <c r="BK175" s="145">
        <f t="shared" si="9"/>
        <v>0</v>
      </c>
      <c r="BL175" s="18" t="s">
        <v>194</v>
      </c>
      <c r="BM175" s="144" t="s">
        <v>369</v>
      </c>
    </row>
    <row r="176" spans="2:65" s="1" customFormat="1" ht="24.15" customHeight="1">
      <c r="B176" s="33"/>
      <c r="C176" s="133" t="s">
        <v>284</v>
      </c>
      <c r="D176" s="133" t="s">
        <v>189</v>
      </c>
      <c r="E176" s="134" t="s">
        <v>1779</v>
      </c>
      <c r="F176" s="135" t="s">
        <v>1780</v>
      </c>
      <c r="G176" s="136" t="s">
        <v>432</v>
      </c>
      <c r="H176" s="137">
        <v>4</v>
      </c>
      <c r="I176" s="138"/>
      <c r="J176" s="139">
        <f t="shared" si="0"/>
        <v>0</v>
      </c>
      <c r="K176" s="135" t="s">
        <v>193</v>
      </c>
      <c r="L176" s="33"/>
      <c r="M176" s="140" t="s">
        <v>1</v>
      </c>
      <c r="N176" s="141" t="s">
        <v>46</v>
      </c>
      <c r="P176" s="142">
        <f t="shared" si="1"/>
        <v>0</v>
      </c>
      <c r="Q176" s="142">
        <v>0</v>
      </c>
      <c r="R176" s="142">
        <f t="shared" si="2"/>
        <v>0</v>
      </c>
      <c r="S176" s="142">
        <v>0</v>
      </c>
      <c r="T176" s="143">
        <f t="shared" si="3"/>
        <v>0</v>
      </c>
      <c r="AR176" s="144" t="s">
        <v>194</v>
      </c>
      <c r="AT176" s="144" t="s">
        <v>189</v>
      </c>
      <c r="AU176" s="144" t="s">
        <v>205</v>
      </c>
      <c r="AY176" s="18" t="s">
        <v>187</v>
      </c>
      <c r="BE176" s="145">
        <f t="shared" si="4"/>
        <v>0</v>
      </c>
      <c r="BF176" s="145">
        <f t="shared" si="5"/>
        <v>0</v>
      </c>
      <c r="BG176" s="145">
        <f t="shared" si="6"/>
        <v>0</v>
      </c>
      <c r="BH176" s="145">
        <f t="shared" si="7"/>
        <v>0</v>
      </c>
      <c r="BI176" s="145">
        <f t="shared" si="8"/>
        <v>0</v>
      </c>
      <c r="BJ176" s="18" t="s">
        <v>21</v>
      </c>
      <c r="BK176" s="145">
        <f t="shared" si="9"/>
        <v>0</v>
      </c>
      <c r="BL176" s="18" t="s">
        <v>194</v>
      </c>
      <c r="BM176" s="144" t="s">
        <v>380</v>
      </c>
    </row>
    <row r="177" spans="2:65" s="1" customFormat="1" ht="24.15" customHeight="1">
      <c r="B177" s="33"/>
      <c r="C177" s="133" t="s">
        <v>289</v>
      </c>
      <c r="D177" s="133" t="s">
        <v>189</v>
      </c>
      <c r="E177" s="134" t="s">
        <v>1781</v>
      </c>
      <c r="F177" s="135" t="s">
        <v>1782</v>
      </c>
      <c r="G177" s="136" t="s">
        <v>432</v>
      </c>
      <c r="H177" s="137">
        <v>1</v>
      </c>
      <c r="I177" s="138"/>
      <c r="J177" s="139">
        <f t="shared" si="0"/>
        <v>0</v>
      </c>
      <c r="K177" s="135" t="s">
        <v>193</v>
      </c>
      <c r="L177" s="33"/>
      <c r="M177" s="140" t="s">
        <v>1</v>
      </c>
      <c r="N177" s="141" t="s">
        <v>46</v>
      </c>
      <c r="P177" s="142">
        <f t="shared" si="1"/>
        <v>0</v>
      </c>
      <c r="Q177" s="142">
        <v>0</v>
      </c>
      <c r="R177" s="142">
        <f t="shared" si="2"/>
        <v>0</v>
      </c>
      <c r="S177" s="142">
        <v>0</v>
      </c>
      <c r="T177" s="143">
        <f t="shared" si="3"/>
        <v>0</v>
      </c>
      <c r="AR177" s="144" t="s">
        <v>194</v>
      </c>
      <c r="AT177" s="144" t="s">
        <v>189</v>
      </c>
      <c r="AU177" s="144" t="s">
        <v>205</v>
      </c>
      <c r="AY177" s="18" t="s">
        <v>187</v>
      </c>
      <c r="BE177" s="145">
        <f t="shared" si="4"/>
        <v>0</v>
      </c>
      <c r="BF177" s="145">
        <f t="shared" si="5"/>
        <v>0</v>
      </c>
      <c r="BG177" s="145">
        <f t="shared" si="6"/>
        <v>0</v>
      </c>
      <c r="BH177" s="145">
        <f t="shared" si="7"/>
        <v>0</v>
      </c>
      <c r="BI177" s="145">
        <f t="shared" si="8"/>
        <v>0</v>
      </c>
      <c r="BJ177" s="18" t="s">
        <v>21</v>
      </c>
      <c r="BK177" s="145">
        <f t="shared" si="9"/>
        <v>0</v>
      </c>
      <c r="BL177" s="18" t="s">
        <v>194</v>
      </c>
      <c r="BM177" s="144" t="s">
        <v>395</v>
      </c>
    </row>
    <row r="178" spans="2:65" s="1" customFormat="1" ht="21.75" customHeight="1">
      <c r="B178" s="33"/>
      <c r="C178" s="133" t="s">
        <v>294</v>
      </c>
      <c r="D178" s="133" t="s">
        <v>189</v>
      </c>
      <c r="E178" s="134" t="s">
        <v>1783</v>
      </c>
      <c r="F178" s="135" t="s">
        <v>1784</v>
      </c>
      <c r="G178" s="136" t="s">
        <v>253</v>
      </c>
      <c r="H178" s="137">
        <v>107</v>
      </c>
      <c r="I178" s="138"/>
      <c r="J178" s="139">
        <f t="shared" si="0"/>
        <v>0</v>
      </c>
      <c r="K178" s="135" t="s">
        <v>193</v>
      </c>
      <c r="L178" s="33"/>
      <c r="M178" s="140" t="s">
        <v>1</v>
      </c>
      <c r="N178" s="141" t="s">
        <v>46</v>
      </c>
      <c r="P178" s="142">
        <f t="shared" si="1"/>
        <v>0</v>
      </c>
      <c r="Q178" s="142">
        <v>0</v>
      </c>
      <c r="R178" s="142">
        <f t="shared" si="2"/>
        <v>0</v>
      </c>
      <c r="S178" s="142">
        <v>0</v>
      </c>
      <c r="T178" s="143">
        <f t="shared" si="3"/>
        <v>0</v>
      </c>
      <c r="AR178" s="144" t="s">
        <v>194</v>
      </c>
      <c r="AT178" s="144" t="s">
        <v>189</v>
      </c>
      <c r="AU178" s="144" t="s">
        <v>205</v>
      </c>
      <c r="AY178" s="18" t="s">
        <v>187</v>
      </c>
      <c r="BE178" s="145">
        <f t="shared" si="4"/>
        <v>0</v>
      </c>
      <c r="BF178" s="145">
        <f t="shared" si="5"/>
        <v>0</v>
      </c>
      <c r="BG178" s="145">
        <f t="shared" si="6"/>
        <v>0</v>
      </c>
      <c r="BH178" s="145">
        <f t="shared" si="7"/>
        <v>0</v>
      </c>
      <c r="BI178" s="145">
        <f t="shared" si="8"/>
        <v>0</v>
      </c>
      <c r="BJ178" s="18" t="s">
        <v>21</v>
      </c>
      <c r="BK178" s="145">
        <f t="shared" si="9"/>
        <v>0</v>
      </c>
      <c r="BL178" s="18" t="s">
        <v>194</v>
      </c>
      <c r="BM178" s="144" t="s">
        <v>407</v>
      </c>
    </row>
    <row r="179" spans="2:65" s="1" customFormat="1" ht="24.15" customHeight="1">
      <c r="B179" s="33"/>
      <c r="C179" s="133" t="s">
        <v>299</v>
      </c>
      <c r="D179" s="133" t="s">
        <v>189</v>
      </c>
      <c r="E179" s="134" t="s">
        <v>1785</v>
      </c>
      <c r="F179" s="135" t="s">
        <v>1786</v>
      </c>
      <c r="G179" s="136" t="s">
        <v>230</v>
      </c>
      <c r="H179" s="137">
        <v>14.7</v>
      </c>
      <c r="I179" s="138"/>
      <c r="J179" s="139">
        <f t="shared" si="0"/>
        <v>0</v>
      </c>
      <c r="K179" s="135" t="s">
        <v>193</v>
      </c>
      <c r="L179" s="33"/>
      <c r="M179" s="140" t="s">
        <v>1</v>
      </c>
      <c r="N179" s="141" t="s">
        <v>46</v>
      </c>
      <c r="P179" s="142">
        <f t="shared" si="1"/>
        <v>0</v>
      </c>
      <c r="Q179" s="142">
        <v>0</v>
      </c>
      <c r="R179" s="142">
        <f t="shared" si="2"/>
        <v>0</v>
      </c>
      <c r="S179" s="142">
        <v>0</v>
      </c>
      <c r="T179" s="143">
        <f t="shared" si="3"/>
        <v>0</v>
      </c>
      <c r="AR179" s="144" t="s">
        <v>194</v>
      </c>
      <c r="AT179" s="144" t="s">
        <v>189</v>
      </c>
      <c r="AU179" s="144" t="s">
        <v>205</v>
      </c>
      <c r="AY179" s="18" t="s">
        <v>187</v>
      </c>
      <c r="BE179" s="145">
        <f t="shared" si="4"/>
        <v>0</v>
      </c>
      <c r="BF179" s="145">
        <f t="shared" si="5"/>
        <v>0</v>
      </c>
      <c r="BG179" s="145">
        <f t="shared" si="6"/>
        <v>0</v>
      </c>
      <c r="BH179" s="145">
        <f t="shared" si="7"/>
        <v>0</v>
      </c>
      <c r="BI179" s="145">
        <f t="shared" si="8"/>
        <v>0</v>
      </c>
      <c r="BJ179" s="18" t="s">
        <v>21</v>
      </c>
      <c r="BK179" s="145">
        <f t="shared" si="9"/>
        <v>0</v>
      </c>
      <c r="BL179" s="18" t="s">
        <v>194</v>
      </c>
      <c r="BM179" s="144" t="s">
        <v>419</v>
      </c>
    </row>
    <row r="180" spans="2:65" s="1" customFormat="1" ht="19.2">
      <c r="B180" s="33"/>
      <c r="D180" s="147" t="s">
        <v>219</v>
      </c>
      <c r="F180" s="167" t="s">
        <v>1787</v>
      </c>
      <c r="I180" s="168"/>
      <c r="L180" s="33"/>
      <c r="M180" s="169"/>
      <c r="T180" s="57"/>
      <c r="AT180" s="18" t="s">
        <v>219</v>
      </c>
      <c r="AU180" s="18" t="s">
        <v>205</v>
      </c>
    </row>
    <row r="181" spans="2:65" s="12" customFormat="1" ht="10.199999999999999">
      <c r="B181" s="146"/>
      <c r="D181" s="147" t="s">
        <v>196</v>
      </c>
      <c r="E181" s="148" t="s">
        <v>1</v>
      </c>
      <c r="F181" s="149" t="s">
        <v>1788</v>
      </c>
      <c r="H181" s="150">
        <v>4</v>
      </c>
      <c r="I181" s="151"/>
      <c r="L181" s="146"/>
      <c r="M181" s="152"/>
      <c r="T181" s="153"/>
      <c r="AT181" s="148" t="s">
        <v>196</v>
      </c>
      <c r="AU181" s="148" t="s">
        <v>205</v>
      </c>
      <c r="AV181" s="12" t="s">
        <v>91</v>
      </c>
      <c r="AW181" s="12" t="s">
        <v>36</v>
      </c>
      <c r="AX181" s="12" t="s">
        <v>81</v>
      </c>
      <c r="AY181" s="148" t="s">
        <v>187</v>
      </c>
    </row>
    <row r="182" spans="2:65" s="12" customFormat="1" ht="10.199999999999999">
      <c r="B182" s="146"/>
      <c r="D182" s="147" t="s">
        <v>196</v>
      </c>
      <c r="E182" s="148" t="s">
        <v>1</v>
      </c>
      <c r="F182" s="149" t="s">
        <v>1789</v>
      </c>
      <c r="H182" s="150">
        <v>10.7</v>
      </c>
      <c r="I182" s="151"/>
      <c r="L182" s="146"/>
      <c r="M182" s="152"/>
      <c r="T182" s="153"/>
      <c r="AT182" s="148" t="s">
        <v>196</v>
      </c>
      <c r="AU182" s="148" t="s">
        <v>205</v>
      </c>
      <c r="AV182" s="12" t="s">
        <v>91</v>
      </c>
      <c r="AW182" s="12" t="s">
        <v>36</v>
      </c>
      <c r="AX182" s="12" t="s">
        <v>81</v>
      </c>
      <c r="AY182" s="148" t="s">
        <v>187</v>
      </c>
    </row>
    <row r="183" spans="2:65" s="13" customFormat="1" ht="10.199999999999999">
      <c r="B183" s="154"/>
      <c r="D183" s="147" t="s">
        <v>196</v>
      </c>
      <c r="E183" s="155" t="s">
        <v>1</v>
      </c>
      <c r="F183" s="156" t="s">
        <v>198</v>
      </c>
      <c r="H183" s="157">
        <v>14.7</v>
      </c>
      <c r="I183" s="158"/>
      <c r="L183" s="154"/>
      <c r="M183" s="159"/>
      <c r="T183" s="160"/>
      <c r="AT183" s="155" t="s">
        <v>196</v>
      </c>
      <c r="AU183" s="155" t="s">
        <v>205</v>
      </c>
      <c r="AV183" s="13" t="s">
        <v>194</v>
      </c>
      <c r="AW183" s="13" t="s">
        <v>36</v>
      </c>
      <c r="AX183" s="13" t="s">
        <v>21</v>
      </c>
      <c r="AY183" s="155" t="s">
        <v>187</v>
      </c>
    </row>
    <row r="184" spans="2:65" s="11" customFormat="1" ht="20.85" customHeight="1">
      <c r="B184" s="121"/>
      <c r="D184" s="122" t="s">
        <v>80</v>
      </c>
      <c r="E184" s="131" t="s">
        <v>1790</v>
      </c>
      <c r="F184" s="131" t="s">
        <v>1791</v>
      </c>
      <c r="I184" s="124"/>
      <c r="J184" s="132">
        <f>BK184</f>
        <v>0</v>
      </c>
      <c r="L184" s="121"/>
      <c r="M184" s="126"/>
      <c r="P184" s="127">
        <f>SUM(P185:P187)</f>
        <v>0</v>
      </c>
      <c r="R184" s="127">
        <f>SUM(R185:R187)</f>
        <v>0</v>
      </c>
      <c r="T184" s="128">
        <f>SUM(T185:T187)</f>
        <v>0</v>
      </c>
      <c r="AR184" s="122" t="s">
        <v>21</v>
      </c>
      <c r="AT184" s="129" t="s">
        <v>80</v>
      </c>
      <c r="AU184" s="129" t="s">
        <v>91</v>
      </c>
      <c r="AY184" s="122" t="s">
        <v>187</v>
      </c>
      <c r="BK184" s="130">
        <f>SUM(BK185:BK187)</f>
        <v>0</v>
      </c>
    </row>
    <row r="185" spans="2:65" s="1" customFormat="1" ht="16.5" customHeight="1">
      <c r="B185" s="33"/>
      <c r="C185" s="133" t="s">
        <v>7</v>
      </c>
      <c r="D185" s="133" t="s">
        <v>189</v>
      </c>
      <c r="E185" s="134" t="s">
        <v>1792</v>
      </c>
      <c r="F185" s="135" t="s">
        <v>1793</v>
      </c>
      <c r="G185" s="136" t="s">
        <v>201</v>
      </c>
      <c r="H185" s="137">
        <v>500</v>
      </c>
      <c r="I185" s="138"/>
      <c r="J185" s="139">
        <f>ROUND(I185*H185,2)</f>
        <v>0</v>
      </c>
      <c r="K185" s="135" t="s">
        <v>193</v>
      </c>
      <c r="L185" s="33"/>
      <c r="M185" s="140" t="s">
        <v>1</v>
      </c>
      <c r="N185" s="141" t="s">
        <v>46</v>
      </c>
      <c r="P185" s="142">
        <f>O185*H185</f>
        <v>0</v>
      </c>
      <c r="Q185" s="142">
        <v>0</v>
      </c>
      <c r="R185" s="142">
        <f>Q185*H185</f>
        <v>0</v>
      </c>
      <c r="S185" s="142">
        <v>0</v>
      </c>
      <c r="T185" s="143">
        <f>S185*H185</f>
        <v>0</v>
      </c>
      <c r="AR185" s="144" t="s">
        <v>194</v>
      </c>
      <c r="AT185" s="144" t="s">
        <v>189</v>
      </c>
      <c r="AU185" s="144" t="s">
        <v>205</v>
      </c>
      <c r="AY185" s="18" t="s">
        <v>187</v>
      </c>
      <c r="BE185" s="145">
        <f>IF(N185="základní",J185,0)</f>
        <v>0</v>
      </c>
      <c r="BF185" s="145">
        <f>IF(N185="snížená",J185,0)</f>
        <v>0</v>
      </c>
      <c r="BG185" s="145">
        <f>IF(N185="zákl. přenesená",J185,0)</f>
        <v>0</v>
      </c>
      <c r="BH185" s="145">
        <f>IF(N185="sníž. přenesená",J185,0)</f>
        <v>0</v>
      </c>
      <c r="BI185" s="145">
        <f>IF(N185="nulová",J185,0)</f>
        <v>0</v>
      </c>
      <c r="BJ185" s="18" t="s">
        <v>21</v>
      </c>
      <c r="BK185" s="145">
        <f>ROUND(I185*H185,2)</f>
        <v>0</v>
      </c>
      <c r="BL185" s="18" t="s">
        <v>194</v>
      </c>
      <c r="BM185" s="144" t="s">
        <v>429</v>
      </c>
    </row>
    <row r="186" spans="2:65" s="1" customFormat="1" ht="24.15" customHeight="1">
      <c r="B186" s="33"/>
      <c r="C186" s="133" t="s">
        <v>308</v>
      </c>
      <c r="D186" s="133" t="s">
        <v>189</v>
      </c>
      <c r="E186" s="134" t="s">
        <v>1794</v>
      </c>
      <c r="F186" s="135" t="s">
        <v>1795</v>
      </c>
      <c r="G186" s="136" t="s">
        <v>432</v>
      </c>
      <c r="H186" s="137">
        <v>2</v>
      </c>
      <c r="I186" s="138"/>
      <c r="J186" s="139">
        <f>ROUND(I186*H186,2)</f>
        <v>0</v>
      </c>
      <c r="K186" s="135" t="s">
        <v>193</v>
      </c>
      <c r="L186" s="33"/>
      <c r="M186" s="140" t="s">
        <v>1</v>
      </c>
      <c r="N186" s="141" t="s">
        <v>46</v>
      </c>
      <c r="P186" s="142">
        <f>O186*H186</f>
        <v>0</v>
      </c>
      <c r="Q186" s="142">
        <v>0</v>
      </c>
      <c r="R186" s="142">
        <f>Q186*H186</f>
        <v>0</v>
      </c>
      <c r="S186" s="142">
        <v>0</v>
      </c>
      <c r="T186" s="143">
        <f>S186*H186</f>
        <v>0</v>
      </c>
      <c r="AR186" s="144" t="s">
        <v>194</v>
      </c>
      <c r="AT186" s="144" t="s">
        <v>189</v>
      </c>
      <c r="AU186" s="144" t="s">
        <v>205</v>
      </c>
      <c r="AY186" s="18" t="s">
        <v>187</v>
      </c>
      <c r="BE186" s="145">
        <f>IF(N186="základní",J186,0)</f>
        <v>0</v>
      </c>
      <c r="BF186" s="145">
        <f>IF(N186="snížená",J186,0)</f>
        <v>0</v>
      </c>
      <c r="BG186" s="145">
        <f>IF(N186="zákl. přenesená",J186,0)</f>
        <v>0</v>
      </c>
      <c r="BH186" s="145">
        <f>IF(N186="sníž. přenesená",J186,0)</f>
        <v>0</v>
      </c>
      <c r="BI186" s="145">
        <f>IF(N186="nulová",J186,0)</f>
        <v>0</v>
      </c>
      <c r="BJ186" s="18" t="s">
        <v>21</v>
      </c>
      <c r="BK186" s="145">
        <f>ROUND(I186*H186,2)</f>
        <v>0</v>
      </c>
      <c r="BL186" s="18" t="s">
        <v>194</v>
      </c>
      <c r="BM186" s="144" t="s">
        <v>441</v>
      </c>
    </row>
    <row r="187" spans="2:65" s="1" customFormat="1" ht="19.2">
      <c r="B187" s="33"/>
      <c r="D187" s="147" t="s">
        <v>219</v>
      </c>
      <c r="F187" s="167" t="s">
        <v>1796</v>
      </c>
      <c r="I187" s="168"/>
      <c r="L187" s="33"/>
      <c r="M187" s="169"/>
      <c r="T187" s="57"/>
      <c r="AT187" s="18" t="s">
        <v>219</v>
      </c>
      <c r="AU187" s="18" t="s">
        <v>205</v>
      </c>
    </row>
    <row r="188" spans="2:65" s="11" customFormat="1" ht="20.85" customHeight="1">
      <c r="B188" s="121"/>
      <c r="D188" s="122" t="s">
        <v>80</v>
      </c>
      <c r="E188" s="131" t="s">
        <v>1797</v>
      </c>
      <c r="F188" s="131" t="s">
        <v>1798</v>
      </c>
      <c r="I188" s="124"/>
      <c r="J188" s="132">
        <f>BK188</f>
        <v>0</v>
      </c>
      <c r="L188" s="121"/>
      <c r="M188" s="126"/>
      <c r="P188" s="127">
        <f>SUM(P189:P192)</f>
        <v>0</v>
      </c>
      <c r="R188" s="127">
        <f>SUM(R189:R192)</f>
        <v>0</v>
      </c>
      <c r="T188" s="128">
        <f>SUM(T189:T192)</f>
        <v>0</v>
      </c>
      <c r="AR188" s="122" t="s">
        <v>21</v>
      </c>
      <c r="AT188" s="129" t="s">
        <v>80</v>
      </c>
      <c r="AU188" s="129" t="s">
        <v>91</v>
      </c>
      <c r="AY188" s="122" t="s">
        <v>187</v>
      </c>
      <c r="BK188" s="130">
        <f>SUM(BK189:BK192)</f>
        <v>0</v>
      </c>
    </row>
    <row r="189" spans="2:65" s="1" customFormat="1" ht="16.5" customHeight="1">
      <c r="B189" s="33"/>
      <c r="C189" s="133" t="s">
        <v>317</v>
      </c>
      <c r="D189" s="133" t="s">
        <v>189</v>
      </c>
      <c r="E189" s="134" t="s">
        <v>1799</v>
      </c>
      <c r="F189" s="135" t="s">
        <v>1800</v>
      </c>
      <c r="G189" s="136" t="s">
        <v>432</v>
      </c>
      <c r="H189" s="137">
        <v>10</v>
      </c>
      <c r="I189" s="138"/>
      <c r="J189" s="139">
        <f>ROUND(I189*H189,2)</f>
        <v>0</v>
      </c>
      <c r="K189" s="135" t="s">
        <v>1</v>
      </c>
      <c r="L189" s="33"/>
      <c r="M189" s="140" t="s">
        <v>1</v>
      </c>
      <c r="N189" s="141" t="s">
        <v>46</v>
      </c>
      <c r="P189" s="142">
        <f>O189*H189</f>
        <v>0</v>
      </c>
      <c r="Q189" s="142">
        <v>0</v>
      </c>
      <c r="R189" s="142">
        <f>Q189*H189</f>
        <v>0</v>
      </c>
      <c r="S189" s="142">
        <v>0</v>
      </c>
      <c r="T189" s="143">
        <f>S189*H189</f>
        <v>0</v>
      </c>
      <c r="AR189" s="144" t="s">
        <v>194</v>
      </c>
      <c r="AT189" s="144" t="s">
        <v>189</v>
      </c>
      <c r="AU189" s="144" t="s">
        <v>205</v>
      </c>
      <c r="AY189" s="18" t="s">
        <v>187</v>
      </c>
      <c r="BE189" s="145">
        <f>IF(N189="základní",J189,0)</f>
        <v>0</v>
      </c>
      <c r="BF189" s="145">
        <f>IF(N189="snížená",J189,0)</f>
        <v>0</v>
      </c>
      <c r="BG189" s="145">
        <f>IF(N189="zákl. přenesená",J189,0)</f>
        <v>0</v>
      </c>
      <c r="BH189" s="145">
        <f>IF(N189="sníž. přenesená",J189,0)</f>
        <v>0</v>
      </c>
      <c r="BI189" s="145">
        <f>IF(N189="nulová",J189,0)</f>
        <v>0</v>
      </c>
      <c r="BJ189" s="18" t="s">
        <v>21</v>
      </c>
      <c r="BK189" s="145">
        <f>ROUND(I189*H189,2)</f>
        <v>0</v>
      </c>
      <c r="BL189" s="18" t="s">
        <v>194</v>
      </c>
      <c r="BM189" s="144" t="s">
        <v>451</v>
      </c>
    </row>
    <row r="190" spans="2:65" s="1" customFormat="1" ht="28.8">
      <c r="B190" s="33"/>
      <c r="D190" s="147" t="s">
        <v>219</v>
      </c>
      <c r="F190" s="167" t="s">
        <v>1801</v>
      </c>
      <c r="I190" s="168"/>
      <c r="L190" s="33"/>
      <c r="M190" s="169"/>
      <c r="T190" s="57"/>
      <c r="AT190" s="18" t="s">
        <v>219</v>
      </c>
      <c r="AU190" s="18" t="s">
        <v>205</v>
      </c>
    </row>
    <row r="191" spans="2:65" s="1" customFormat="1" ht="16.5" customHeight="1">
      <c r="B191" s="33"/>
      <c r="C191" s="133" t="s">
        <v>323</v>
      </c>
      <c r="D191" s="133" t="s">
        <v>189</v>
      </c>
      <c r="E191" s="134" t="s">
        <v>1802</v>
      </c>
      <c r="F191" s="135" t="s">
        <v>1803</v>
      </c>
      <c r="G191" s="136" t="s">
        <v>432</v>
      </c>
      <c r="H191" s="137">
        <v>5</v>
      </c>
      <c r="I191" s="138"/>
      <c r="J191" s="139">
        <f>ROUND(I191*H191,2)</f>
        <v>0</v>
      </c>
      <c r="K191" s="135" t="s">
        <v>1</v>
      </c>
      <c r="L191" s="33"/>
      <c r="M191" s="140" t="s">
        <v>1</v>
      </c>
      <c r="N191" s="141" t="s">
        <v>46</v>
      </c>
      <c r="P191" s="142">
        <f>O191*H191</f>
        <v>0</v>
      </c>
      <c r="Q191" s="142">
        <v>0</v>
      </c>
      <c r="R191" s="142">
        <f>Q191*H191</f>
        <v>0</v>
      </c>
      <c r="S191" s="142">
        <v>0</v>
      </c>
      <c r="T191" s="143">
        <f>S191*H191</f>
        <v>0</v>
      </c>
      <c r="AR191" s="144" t="s">
        <v>194</v>
      </c>
      <c r="AT191" s="144" t="s">
        <v>189</v>
      </c>
      <c r="AU191" s="144" t="s">
        <v>205</v>
      </c>
      <c r="AY191" s="18" t="s">
        <v>187</v>
      </c>
      <c r="BE191" s="145">
        <f>IF(N191="základní",J191,0)</f>
        <v>0</v>
      </c>
      <c r="BF191" s="145">
        <f>IF(N191="snížená",J191,0)</f>
        <v>0</v>
      </c>
      <c r="BG191" s="145">
        <f>IF(N191="zákl. přenesená",J191,0)</f>
        <v>0</v>
      </c>
      <c r="BH191" s="145">
        <f>IF(N191="sníž. přenesená",J191,0)</f>
        <v>0</v>
      </c>
      <c r="BI191" s="145">
        <f>IF(N191="nulová",J191,0)</f>
        <v>0</v>
      </c>
      <c r="BJ191" s="18" t="s">
        <v>21</v>
      </c>
      <c r="BK191" s="145">
        <f>ROUND(I191*H191,2)</f>
        <v>0</v>
      </c>
      <c r="BL191" s="18" t="s">
        <v>194</v>
      </c>
      <c r="BM191" s="144" t="s">
        <v>461</v>
      </c>
    </row>
    <row r="192" spans="2:65" s="1" customFormat="1" ht="28.8">
      <c r="B192" s="33"/>
      <c r="D192" s="147" t="s">
        <v>219</v>
      </c>
      <c r="F192" s="167" t="s">
        <v>1801</v>
      </c>
      <c r="I192" s="168"/>
      <c r="L192" s="33"/>
      <c r="M192" s="169"/>
      <c r="T192" s="57"/>
      <c r="AT192" s="18" t="s">
        <v>219</v>
      </c>
      <c r="AU192" s="18" t="s">
        <v>205</v>
      </c>
    </row>
    <row r="193" spans="2:65" s="11" customFormat="1" ht="22.8" customHeight="1">
      <c r="B193" s="121"/>
      <c r="D193" s="122" t="s">
        <v>80</v>
      </c>
      <c r="E193" s="131" t="s">
        <v>1804</v>
      </c>
      <c r="F193" s="131" t="s">
        <v>1805</v>
      </c>
      <c r="I193" s="124"/>
      <c r="J193" s="132">
        <f>BK193</f>
        <v>0</v>
      </c>
      <c r="L193" s="121"/>
      <c r="M193" s="126"/>
      <c r="P193" s="127">
        <f>P194+P230</f>
        <v>0</v>
      </c>
      <c r="R193" s="127">
        <f>R194+R230</f>
        <v>0</v>
      </c>
      <c r="T193" s="128">
        <f>T194+T230</f>
        <v>0</v>
      </c>
      <c r="AR193" s="122" t="s">
        <v>21</v>
      </c>
      <c r="AT193" s="129" t="s">
        <v>80</v>
      </c>
      <c r="AU193" s="129" t="s">
        <v>21</v>
      </c>
      <c r="AY193" s="122" t="s">
        <v>187</v>
      </c>
      <c r="BK193" s="130">
        <f>BK194+BK230</f>
        <v>0</v>
      </c>
    </row>
    <row r="194" spans="2:65" s="11" customFormat="1" ht="20.85" customHeight="1">
      <c r="B194" s="121"/>
      <c r="D194" s="122" t="s">
        <v>80</v>
      </c>
      <c r="E194" s="131" t="s">
        <v>1806</v>
      </c>
      <c r="F194" s="131" t="s">
        <v>1807</v>
      </c>
      <c r="I194" s="124"/>
      <c r="J194" s="132">
        <f>BK194</f>
        <v>0</v>
      </c>
      <c r="L194" s="121"/>
      <c r="M194" s="126"/>
      <c r="P194" s="127">
        <f>SUM(P195:P229)</f>
        <v>0</v>
      </c>
      <c r="R194" s="127">
        <f>SUM(R195:R229)</f>
        <v>0</v>
      </c>
      <c r="T194" s="128">
        <f>SUM(T195:T229)</f>
        <v>0</v>
      </c>
      <c r="AR194" s="122" t="s">
        <v>21</v>
      </c>
      <c r="AT194" s="129" t="s">
        <v>80</v>
      </c>
      <c r="AU194" s="129" t="s">
        <v>91</v>
      </c>
      <c r="AY194" s="122" t="s">
        <v>187</v>
      </c>
      <c r="BK194" s="130">
        <f>SUM(BK195:BK229)</f>
        <v>0</v>
      </c>
    </row>
    <row r="195" spans="2:65" s="1" customFormat="1" ht="24.15" customHeight="1">
      <c r="B195" s="33"/>
      <c r="C195" s="133" t="s">
        <v>329</v>
      </c>
      <c r="D195" s="133" t="s">
        <v>189</v>
      </c>
      <c r="E195" s="134" t="s">
        <v>1808</v>
      </c>
      <c r="F195" s="135" t="s">
        <v>1809</v>
      </c>
      <c r="G195" s="136" t="s">
        <v>253</v>
      </c>
      <c r="H195" s="137">
        <v>1000</v>
      </c>
      <c r="I195" s="138"/>
      <c r="J195" s="139">
        <f>ROUND(I195*H195,2)</f>
        <v>0</v>
      </c>
      <c r="K195" s="135" t="s">
        <v>1</v>
      </c>
      <c r="L195" s="33"/>
      <c r="M195" s="140" t="s">
        <v>1</v>
      </c>
      <c r="N195" s="141" t="s">
        <v>46</v>
      </c>
      <c r="P195" s="142">
        <f>O195*H195</f>
        <v>0</v>
      </c>
      <c r="Q195" s="142">
        <v>0</v>
      </c>
      <c r="R195" s="142">
        <f>Q195*H195</f>
        <v>0</v>
      </c>
      <c r="S195" s="142">
        <v>0</v>
      </c>
      <c r="T195" s="143">
        <f>S195*H195</f>
        <v>0</v>
      </c>
      <c r="AR195" s="144" t="s">
        <v>194</v>
      </c>
      <c r="AT195" s="144" t="s">
        <v>189</v>
      </c>
      <c r="AU195" s="144" t="s">
        <v>205</v>
      </c>
      <c r="AY195" s="18" t="s">
        <v>187</v>
      </c>
      <c r="BE195" s="145">
        <f>IF(N195="základní",J195,0)</f>
        <v>0</v>
      </c>
      <c r="BF195" s="145">
        <f>IF(N195="snížená",J195,0)</f>
        <v>0</v>
      </c>
      <c r="BG195" s="145">
        <f>IF(N195="zákl. přenesená",J195,0)</f>
        <v>0</v>
      </c>
      <c r="BH195" s="145">
        <f>IF(N195="sníž. přenesená",J195,0)</f>
        <v>0</v>
      </c>
      <c r="BI195" s="145">
        <f>IF(N195="nulová",J195,0)</f>
        <v>0</v>
      </c>
      <c r="BJ195" s="18" t="s">
        <v>21</v>
      </c>
      <c r="BK195" s="145">
        <f>ROUND(I195*H195,2)</f>
        <v>0</v>
      </c>
      <c r="BL195" s="18" t="s">
        <v>194</v>
      </c>
      <c r="BM195" s="144" t="s">
        <v>472</v>
      </c>
    </row>
    <row r="196" spans="2:65" s="1" customFormat="1" ht="19.2">
      <c r="B196" s="33"/>
      <c r="D196" s="147" t="s">
        <v>219</v>
      </c>
      <c r="F196" s="167" t="s">
        <v>1810</v>
      </c>
      <c r="I196" s="168"/>
      <c r="L196" s="33"/>
      <c r="M196" s="169"/>
      <c r="T196" s="57"/>
      <c r="AT196" s="18" t="s">
        <v>219</v>
      </c>
      <c r="AU196" s="18" t="s">
        <v>205</v>
      </c>
    </row>
    <row r="197" spans="2:65" s="1" customFormat="1" ht="16.5" customHeight="1">
      <c r="B197" s="33"/>
      <c r="C197" s="133" t="s">
        <v>336</v>
      </c>
      <c r="D197" s="133" t="s">
        <v>189</v>
      </c>
      <c r="E197" s="134" t="s">
        <v>1811</v>
      </c>
      <c r="F197" s="135" t="s">
        <v>1812</v>
      </c>
      <c r="G197" s="136" t="s">
        <v>230</v>
      </c>
      <c r="H197" s="137">
        <v>5</v>
      </c>
      <c r="I197" s="138"/>
      <c r="J197" s="139">
        <f>ROUND(I197*H197,2)</f>
        <v>0</v>
      </c>
      <c r="K197" s="135" t="s">
        <v>1</v>
      </c>
      <c r="L197" s="33"/>
      <c r="M197" s="140" t="s">
        <v>1</v>
      </c>
      <c r="N197" s="141" t="s">
        <v>46</v>
      </c>
      <c r="P197" s="142">
        <f>O197*H197</f>
        <v>0</v>
      </c>
      <c r="Q197" s="142">
        <v>0</v>
      </c>
      <c r="R197" s="142">
        <f>Q197*H197</f>
        <v>0</v>
      </c>
      <c r="S197" s="142">
        <v>0</v>
      </c>
      <c r="T197" s="143">
        <f>S197*H197</f>
        <v>0</v>
      </c>
      <c r="AR197" s="144" t="s">
        <v>194</v>
      </c>
      <c r="AT197" s="144" t="s">
        <v>189</v>
      </c>
      <c r="AU197" s="144" t="s">
        <v>205</v>
      </c>
      <c r="AY197" s="18" t="s">
        <v>187</v>
      </c>
      <c r="BE197" s="145">
        <f>IF(N197="základní",J197,0)</f>
        <v>0</v>
      </c>
      <c r="BF197" s="145">
        <f>IF(N197="snížená",J197,0)</f>
        <v>0</v>
      </c>
      <c r="BG197" s="145">
        <f>IF(N197="zákl. přenesená",J197,0)</f>
        <v>0</v>
      </c>
      <c r="BH197" s="145">
        <f>IF(N197="sníž. přenesená",J197,0)</f>
        <v>0</v>
      </c>
      <c r="BI197" s="145">
        <f>IF(N197="nulová",J197,0)</f>
        <v>0</v>
      </c>
      <c r="BJ197" s="18" t="s">
        <v>21</v>
      </c>
      <c r="BK197" s="145">
        <f>ROUND(I197*H197,2)</f>
        <v>0</v>
      </c>
      <c r="BL197" s="18" t="s">
        <v>194</v>
      </c>
      <c r="BM197" s="144" t="s">
        <v>482</v>
      </c>
    </row>
    <row r="198" spans="2:65" s="1" customFormat="1" ht="19.2">
      <c r="B198" s="33"/>
      <c r="D198" s="147" t="s">
        <v>219</v>
      </c>
      <c r="F198" s="167" t="s">
        <v>1787</v>
      </c>
      <c r="I198" s="168"/>
      <c r="L198" s="33"/>
      <c r="M198" s="169"/>
      <c r="T198" s="57"/>
      <c r="AT198" s="18" t="s">
        <v>219</v>
      </c>
      <c r="AU198" s="18" t="s">
        <v>205</v>
      </c>
    </row>
    <row r="199" spans="2:65" s="12" customFormat="1" ht="10.199999999999999">
      <c r="B199" s="146"/>
      <c r="D199" s="147" t="s">
        <v>196</v>
      </c>
      <c r="E199" s="148" t="s">
        <v>1</v>
      </c>
      <c r="F199" s="149" t="s">
        <v>1813</v>
      </c>
      <c r="H199" s="150">
        <v>5</v>
      </c>
      <c r="I199" s="151"/>
      <c r="L199" s="146"/>
      <c r="M199" s="152"/>
      <c r="T199" s="153"/>
      <c r="AT199" s="148" t="s">
        <v>196</v>
      </c>
      <c r="AU199" s="148" t="s">
        <v>205</v>
      </c>
      <c r="AV199" s="12" t="s">
        <v>91</v>
      </c>
      <c r="AW199" s="12" t="s">
        <v>36</v>
      </c>
      <c r="AX199" s="12" t="s">
        <v>81</v>
      </c>
      <c r="AY199" s="148" t="s">
        <v>187</v>
      </c>
    </row>
    <row r="200" spans="2:65" s="13" customFormat="1" ht="10.199999999999999">
      <c r="B200" s="154"/>
      <c r="D200" s="147" t="s">
        <v>196</v>
      </c>
      <c r="E200" s="155" t="s">
        <v>1</v>
      </c>
      <c r="F200" s="156" t="s">
        <v>198</v>
      </c>
      <c r="H200" s="157">
        <v>5</v>
      </c>
      <c r="I200" s="158"/>
      <c r="L200" s="154"/>
      <c r="M200" s="159"/>
      <c r="T200" s="160"/>
      <c r="AT200" s="155" t="s">
        <v>196</v>
      </c>
      <c r="AU200" s="155" t="s">
        <v>205</v>
      </c>
      <c r="AV200" s="13" t="s">
        <v>194</v>
      </c>
      <c r="AW200" s="13" t="s">
        <v>36</v>
      </c>
      <c r="AX200" s="13" t="s">
        <v>21</v>
      </c>
      <c r="AY200" s="155" t="s">
        <v>187</v>
      </c>
    </row>
    <row r="201" spans="2:65" s="1" customFormat="1" ht="16.5" customHeight="1">
      <c r="B201" s="33"/>
      <c r="C201" s="133" t="s">
        <v>342</v>
      </c>
      <c r="D201" s="133" t="s">
        <v>189</v>
      </c>
      <c r="E201" s="134" t="s">
        <v>1814</v>
      </c>
      <c r="F201" s="135" t="s">
        <v>1815</v>
      </c>
      <c r="G201" s="136" t="s">
        <v>253</v>
      </c>
      <c r="H201" s="137">
        <v>250</v>
      </c>
      <c r="I201" s="138"/>
      <c r="J201" s="139">
        <f>ROUND(I201*H201,2)</f>
        <v>0</v>
      </c>
      <c r="K201" s="135" t="s">
        <v>193</v>
      </c>
      <c r="L201" s="33"/>
      <c r="M201" s="140" t="s">
        <v>1</v>
      </c>
      <c r="N201" s="141" t="s">
        <v>46</v>
      </c>
      <c r="P201" s="142">
        <f>O201*H201</f>
        <v>0</v>
      </c>
      <c r="Q201" s="142">
        <v>0</v>
      </c>
      <c r="R201" s="142">
        <f>Q201*H201</f>
        <v>0</v>
      </c>
      <c r="S201" s="142">
        <v>0</v>
      </c>
      <c r="T201" s="143">
        <f>S201*H201</f>
        <v>0</v>
      </c>
      <c r="AR201" s="144" t="s">
        <v>194</v>
      </c>
      <c r="AT201" s="144" t="s">
        <v>189</v>
      </c>
      <c r="AU201" s="144" t="s">
        <v>205</v>
      </c>
      <c r="AY201" s="18" t="s">
        <v>187</v>
      </c>
      <c r="BE201" s="145">
        <f>IF(N201="základní",J201,0)</f>
        <v>0</v>
      </c>
      <c r="BF201" s="145">
        <f>IF(N201="snížená",J201,0)</f>
        <v>0</v>
      </c>
      <c r="BG201" s="145">
        <f>IF(N201="zákl. přenesená",J201,0)</f>
        <v>0</v>
      </c>
      <c r="BH201" s="145">
        <f>IF(N201="sníž. přenesená",J201,0)</f>
        <v>0</v>
      </c>
      <c r="BI201" s="145">
        <f>IF(N201="nulová",J201,0)</f>
        <v>0</v>
      </c>
      <c r="BJ201" s="18" t="s">
        <v>21</v>
      </c>
      <c r="BK201" s="145">
        <f>ROUND(I201*H201,2)</f>
        <v>0</v>
      </c>
      <c r="BL201" s="18" t="s">
        <v>194</v>
      </c>
      <c r="BM201" s="144" t="s">
        <v>490</v>
      </c>
    </row>
    <row r="202" spans="2:65" s="1" customFormat="1" ht="19.2">
      <c r="B202" s="33"/>
      <c r="D202" s="147" t="s">
        <v>219</v>
      </c>
      <c r="F202" s="167" t="s">
        <v>1816</v>
      </c>
      <c r="I202" s="168"/>
      <c r="L202" s="33"/>
      <c r="M202" s="169"/>
      <c r="T202" s="57"/>
      <c r="AT202" s="18" t="s">
        <v>219</v>
      </c>
      <c r="AU202" s="18" t="s">
        <v>205</v>
      </c>
    </row>
    <row r="203" spans="2:65" s="1" customFormat="1" ht="37.799999999999997" customHeight="1">
      <c r="B203" s="33"/>
      <c r="C203" s="133" t="s">
        <v>348</v>
      </c>
      <c r="D203" s="133" t="s">
        <v>189</v>
      </c>
      <c r="E203" s="134" t="s">
        <v>216</v>
      </c>
      <c r="F203" s="135" t="s">
        <v>217</v>
      </c>
      <c r="G203" s="136" t="s">
        <v>192</v>
      </c>
      <c r="H203" s="137">
        <v>100</v>
      </c>
      <c r="I203" s="138"/>
      <c r="J203" s="139">
        <f>ROUND(I203*H203,2)</f>
        <v>0</v>
      </c>
      <c r="K203" s="135" t="s">
        <v>193</v>
      </c>
      <c r="L203" s="33"/>
      <c r="M203" s="140" t="s">
        <v>1</v>
      </c>
      <c r="N203" s="141" t="s">
        <v>46</v>
      </c>
      <c r="P203" s="142">
        <f>O203*H203</f>
        <v>0</v>
      </c>
      <c r="Q203" s="142">
        <v>0</v>
      </c>
      <c r="R203" s="142">
        <f>Q203*H203</f>
        <v>0</v>
      </c>
      <c r="S203" s="142">
        <v>0</v>
      </c>
      <c r="T203" s="143">
        <f>S203*H203</f>
        <v>0</v>
      </c>
      <c r="AR203" s="144" t="s">
        <v>194</v>
      </c>
      <c r="AT203" s="144" t="s">
        <v>189</v>
      </c>
      <c r="AU203" s="144" t="s">
        <v>205</v>
      </c>
      <c r="AY203" s="18" t="s">
        <v>187</v>
      </c>
      <c r="BE203" s="145">
        <f>IF(N203="základní",J203,0)</f>
        <v>0</v>
      </c>
      <c r="BF203" s="145">
        <f>IF(N203="snížená",J203,0)</f>
        <v>0</v>
      </c>
      <c r="BG203" s="145">
        <f>IF(N203="zákl. přenesená",J203,0)</f>
        <v>0</v>
      </c>
      <c r="BH203" s="145">
        <f>IF(N203="sníž. přenesená",J203,0)</f>
        <v>0</v>
      </c>
      <c r="BI203" s="145">
        <f>IF(N203="nulová",J203,0)</f>
        <v>0</v>
      </c>
      <c r="BJ203" s="18" t="s">
        <v>21</v>
      </c>
      <c r="BK203" s="145">
        <f>ROUND(I203*H203,2)</f>
        <v>0</v>
      </c>
      <c r="BL203" s="18" t="s">
        <v>194</v>
      </c>
      <c r="BM203" s="144" t="s">
        <v>502</v>
      </c>
    </row>
    <row r="204" spans="2:65" s="1" customFormat="1" ht="19.2">
      <c r="B204" s="33"/>
      <c r="D204" s="147" t="s">
        <v>219</v>
      </c>
      <c r="F204" s="167" t="s">
        <v>1817</v>
      </c>
      <c r="I204" s="168"/>
      <c r="L204" s="33"/>
      <c r="M204" s="169"/>
      <c r="T204" s="57"/>
      <c r="AT204" s="18" t="s">
        <v>219</v>
      </c>
      <c r="AU204" s="18" t="s">
        <v>205</v>
      </c>
    </row>
    <row r="205" spans="2:65" s="12" customFormat="1" ht="10.199999999999999">
      <c r="B205" s="146"/>
      <c r="D205" s="147" t="s">
        <v>196</v>
      </c>
      <c r="E205" s="148" t="s">
        <v>1</v>
      </c>
      <c r="F205" s="149" t="s">
        <v>1818</v>
      </c>
      <c r="H205" s="150">
        <v>100</v>
      </c>
      <c r="I205" s="151"/>
      <c r="L205" s="146"/>
      <c r="M205" s="152"/>
      <c r="T205" s="153"/>
      <c r="AT205" s="148" t="s">
        <v>196</v>
      </c>
      <c r="AU205" s="148" t="s">
        <v>205</v>
      </c>
      <c r="AV205" s="12" t="s">
        <v>91</v>
      </c>
      <c r="AW205" s="12" t="s">
        <v>36</v>
      </c>
      <c r="AX205" s="12" t="s">
        <v>81</v>
      </c>
      <c r="AY205" s="148" t="s">
        <v>187</v>
      </c>
    </row>
    <row r="206" spans="2:65" s="13" customFormat="1" ht="10.199999999999999">
      <c r="B206" s="154"/>
      <c r="D206" s="147" t="s">
        <v>196</v>
      </c>
      <c r="E206" s="155" t="s">
        <v>1</v>
      </c>
      <c r="F206" s="156" t="s">
        <v>198</v>
      </c>
      <c r="H206" s="157">
        <v>100</v>
      </c>
      <c r="I206" s="158"/>
      <c r="L206" s="154"/>
      <c r="M206" s="159"/>
      <c r="T206" s="160"/>
      <c r="AT206" s="155" t="s">
        <v>196</v>
      </c>
      <c r="AU206" s="155" t="s">
        <v>205</v>
      </c>
      <c r="AV206" s="13" t="s">
        <v>194</v>
      </c>
      <c r="AW206" s="13" t="s">
        <v>36</v>
      </c>
      <c r="AX206" s="13" t="s">
        <v>21</v>
      </c>
      <c r="AY206" s="155" t="s">
        <v>187</v>
      </c>
    </row>
    <row r="207" spans="2:65" s="1" customFormat="1" ht="24.15" customHeight="1">
      <c r="B207" s="33"/>
      <c r="C207" s="133" t="s">
        <v>353</v>
      </c>
      <c r="D207" s="133" t="s">
        <v>189</v>
      </c>
      <c r="E207" s="134" t="s">
        <v>1819</v>
      </c>
      <c r="F207" s="135" t="s">
        <v>1820</v>
      </c>
      <c r="G207" s="136" t="s">
        <v>253</v>
      </c>
      <c r="H207" s="137">
        <v>1200</v>
      </c>
      <c r="I207" s="138"/>
      <c r="J207" s="139">
        <f>ROUND(I207*H207,2)</f>
        <v>0</v>
      </c>
      <c r="K207" s="135" t="s">
        <v>193</v>
      </c>
      <c r="L207" s="33"/>
      <c r="M207" s="140" t="s">
        <v>1</v>
      </c>
      <c r="N207" s="141" t="s">
        <v>46</v>
      </c>
      <c r="P207" s="142">
        <f>O207*H207</f>
        <v>0</v>
      </c>
      <c r="Q207" s="142">
        <v>0</v>
      </c>
      <c r="R207" s="142">
        <f>Q207*H207</f>
        <v>0</v>
      </c>
      <c r="S207" s="142">
        <v>0</v>
      </c>
      <c r="T207" s="143">
        <f>S207*H207</f>
        <v>0</v>
      </c>
      <c r="AR207" s="144" t="s">
        <v>194</v>
      </c>
      <c r="AT207" s="144" t="s">
        <v>189</v>
      </c>
      <c r="AU207" s="144" t="s">
        <v>205</v>
      </c>
      <c r="AY207" s="18" t="s">
        <v>187</v>
      </c>
      <c r="BE207" s="145">
        <f>IF(N207="základní",J207,0)</f>
        <v>0</v>
      </c>
      <c r="BF207" s="145">
        <f>IF(N207="snížená",J207,0)</f>
        <v>0</v>
      </c>
      <c r="BG207" s="145">
        <f>IF(N207="zákl. přenesená",J207,0)</f>
        <v>0</v>
      </c>
      <c r="BH207" s="145">
        <f>IF(N207="sníž. přenesená",J207,0)</f>
        <v>0</v>
      </c>
      <c r="BI207" s="145">
        <f>IF(N207="nulová",J207,0)</f>
        <v>0</v>
      </c>
      <c r="BJ207" s="18" t="s">
        <v>21</v>
      </c>
      <c r="BK207" s="145">
        <f>ROUND(I207*H207,2)</f>
        <v>0</v>
      </c>
      <c r="BL207" s="18" t="s">
        <v>194</v>
      </c>
      <c r="BM207" s="144" t="s">
        <v>512</v>
      </c>
    </row>
    <row r="208" spans="2:65" s="1" customFormat="1" ht="24.15" customHeight="1">
      <c r="B208" s="33"/>
      <c r="C208" s="133" t="s">
        <v>340</v>
      </c>
      <c r="D208" s="133" t="s">
        <v>189</v>
      </c>
      <c r="E208" s="134" t="s">
        <v>1821</v>
      </c>
      <c r="F208" s="135" t="s">
        <v>1822</v>
      </c>
      <c r="G208" s="136" t="s">
        <v>253</v>
      </c>
      <c r="H208" s="137">
        <v>850</v>
      </c>
      <c r="I208" s="138"/>
      <c r="J208" s="139">
        <f>ROUND(I208*H208,2)</f>
        <v>0</v>
      </c>
      <c r="K208" s="135" t="s">
        <v>193</v>
      </c>
      <c r="L208" s="33"/>
      <c r="M208" s="140" t="s">
        <v>1</v>
      </c>
      <c r="N208" s="141" t="s">
        <v>46</v>
      </c>
      <c r="P208" s="142">
        <f>O208*H208</f>
        <v>0</v>
      </c>
      <c r="Q208" s="142">
        <v>0</v>
      </c>
      <c r="R208" s="142">
        <f>Q208*H208</f>
        <v>0</v>
      </c>
      <c r="S208" s="142">
        <v>0</v>
      </c>
      <c r="T208" s="143">
        <f>S208*H208</f>
        <v>0</v>
      </c>
      <c r="AR208" s="144" t="s">
        <v>194</v>
      </c>
      <c r="AT208" s="144" t="s">
        <v>189</v>
      </c>
      <c r="AU208" s="144" t="s">
        <v>205</v>
      </c>
      <c r="AY208" s="18" t="s">
        <v>187</v>
      </c>
      <c r="BE208" s="145">
        <f>IF(N208="základní",J208,0)</f>
        <v>0</v>
      </c>
      <c r="BF208" s="145">
        <f>IF(N208="snížená",J208,0)</f>
        <v>0</v>
      </c>
      <c r="BG208" s="145">
        <f>IF(N208="zákl. přenesená",J208,0)</f>
        <v>0</v>
      </c>
      <c r="BH208" s="145">
        <f>IF(N208="sníž. přenesená",J208,0)</f>
        <v>0</v>
      </c>
      <c r="BI208" s="145">
        <f>IF(N208="nulová",J208,0)</f>
        <v>0</v>
      </c>
      <c r="BJ208" s="18" t="s">
        <v>21</v>
      </c>
      <c r="BK208" s="145">
        <f>ROUND(I208*H208,2)</f>
        <v>0</v>
      </c>
      <c r="BL208" s="18" t="s">
        <v>194</v>
      </c>
      <c r="BM208" s="144" t="s">
        <v>520</v>
      </c>
    </row>
    <row r="209" spans="2:65" s="1" customFormat="1" ht="19.2">
      <c r="B209" s="33"/>
      <c r="D209" s="147" t="s">
        <v>219</v>
      </c>
      <c r="F209" s="167" t="s">
        <v>1823</v>
      </c>
      <c r="I209" s="168"/>
      <c r="L209" s="33"/>
      <c r="M209" s="169"/>
      <c r="T209" s="57"/>
      <c r="AT209" s="18" t="s">
        <v>219</v>
      </c>
      <c r="AU209" s="18" t="s">
        <v>205</v>
      </c>
    </row>
    <row r="210" spans="2:65" s="1" customFormat="1" ht="24.15" customHeight="1">
      <c r="B210" s="33"/>
      <c r="C210" s="133" t="s">
        <v>363</v>
      </c>
      <c r="D210" s="133" t="s">
        <v>189</v>
      </c>
      <c r="E210" s="134" t="s">
        <v>1824</v>
      </c>
      <c r="F210" s="135" t="s">
        <v>1825</v>
      </c>
      <c r="G210" s="136" t="s">
        <v>253</v>
      </c>
      <c r="H210" s="137">
        <v>400</v>
      </c>
      <c r="I210" s="138"/>
      <c r="J210" s="139">
        <f>ROUND(I210*H210,2)</f>
        <v>0</v>
      </c>
      <c r="K210" s="135" t="s">
        <v>193</v>
      </c>
      <c r="L210" s="33"/>
      <c r="M210" s="140" t="s">
        <v>1</v>
      </c>
      <c r="N210" s="141" t="s">
        <v>46</v>
      </c>
      <c r="P210" s="142">
        <f>O210*H210</f>
        <v>0</v>
      </c>
      <c r="Q210" s="142">
        <v>0</v>
      </c>
      <c r="R210" s="142">
        <f>Q210*H210</f>
        <v>0</v>
      </c>
      <c r="S210" s="142">
        <v>0</v>
      </c>
      <c r="T210" s="143">
        <f>S210*H210</f>
        <v>0</v>
      </c>
      <c r="AR210" s="144" t="s">
        <v>194</v>
      </c>
      <c r="AT210" s="144" t="s">
        <v>189</v>
      </c>
      <c r="AU210" s="144" t="s">
        <v>205</v>
      </c>
      <c r="AY210" s="18" t="s">
        <v>187</v>
      </c>
      <c r="BE210" s="145">
        <f>IF(N210="základní",J210,0)</f>
        <v>0</v>
      </c>
      <c r="BF210" s="145">
        <f>IF(N210="snížená",J210,0)</f>
        <v>0</v>
      </c>
      <c r="BG210" s="145">
        <f>IF(N210="zákl. přenesená",J210,0)</f>
        <v>0</v>
      </c>
      <c r="BH210" s="145">
        <f>IF(N210="sníž. přenesená",J210,0)</f>
        <v>0</v>
      </c>
      <c r="BI210" s="145">
        <f>IF(N210="nulová",J210,0)</f>
        <v>0</v>
      </c>
      <c r="BJ210" s="18" t="s">
        <v>21</v>
      </c>
      <c r="BK210" s="145">
        <f>ROUND(I210*H210,2)</f>
        <v>0</v>
      </c>
      <c r="BL210" s="18" t="s">
        <v>194</v>
      </c>
      <c r="BM210" s="144" t="s">
        <v>532</v>
      </c>
    </row>
    <row r="211" spans="2:65" s="1" customFormat="1" ht="19.2">
      <c r="B211" s="33"/>
      <c r="D211" s="147" t="s">
        <v>219</v>
      </c>
      <c r="F211" s="167" t="s">
        <v>1826</v>
      </c>
      <c r="I211" s="168"/>
      <c r="L211" s="33"/>
      <c r="M211" s="169"/>
      <c r="T211" s="57"/>
      <c r="AT211" s="18" t="s">
        <v>219</v>
      </c>
      <c r="AU211" s="18" t="s">
        <v>205</v>
      </c>
    </row>
    <row r="212" spans="2:65" s="1" customFormat="1" ht="24.15" customHeight="1">
      <c r="B212" s="33"/>
      <c r="C212" s="133" t="s">
        <v>369</v>
      </c>
      <c r="D212" s="133" t="s">
        <v>189</v>
      </c>
      <c r="E212" s="134" t="s">
        <v>1827</v>
      </c>
      <c r="F212" s="135" t="s">
        <v>1828</v>
      </c>
      <c r="G212" s="136" t="s">
        <v>201</v>
      </c>
      <c r="H212" s="137">
        <v>50</v>
      </c>
      <c r="I212" s="138"/>
      <c r="J212" s="139">
        <f>ROUND(I212*H212,2)</f>
        <v>0</v>
      </c>
      <c r="K212" s="135" t="s">
        <v>193</v>
      </c>
      <c r="L212" s="33"/>
      <c r="M212" s="140" t="s">
        <v>1</v>
      </c>
      <c r="N212" s="141" t="s">
        <v>46</v>
      </c>
      <c r="P212" s="142">
        <f>O212*H212</f>
        <v>0</v>
      </c>
      <c r="Q212" s="142">
        <v>0</v>
      </c>
      <c r="R212" s="142">
        <f>Q212*H212</f>
        <v>0</v>
      </c>
      <c r="S212" s="142">
        <v>0</v>
      </c>
      <c r="T212" s="143">
        <f>S212*H212</f>
        <v>0</v>
      </c>
      <c r="AR212" s="144" t="s">
        <v>194</v>
      </c>
      <c r="AT212" s="144" t="s">
        <v>189</v>
      </c>
      <c r="AU212" s="144" t="s">
        <v>205</v>
      </c>
      <c r="AY212" s="18" t="s">
        <v>187</v>
      </c>
      <c r="BE212" s="145">
        <f>IF(N212="základní",J212,0)</f>
        <v>0</v>
      </c>
      <c r="BF212" s="145">
        <f>IF(N212="snížená",J212,0)</f>
        <v>0</v>
      </c>
      <c r="BG212" s="145">
        <f>IF(N212="zákl. přenesená",J212,0)</f>
        <v>0</v>
      </c>
      <c r="BH212" s="145">
        <f>IF(N212="sníž. přenesená",J212,0)</f>
        <v>0</v>
      </c>
      <c r="BI212" s="145">
        <f>IF(N212="nulová",J212,0)</f>
        <v>0</v>
      </c>
      <c r="BJ212" s="18" t="s">
        <v>21</v>
      </c>
      <c r="BK212" s="145">
        <f>ROUND(I212*H212,2)</f>
        <v>0</v>
      </c>
      <c r="BL212" s="18" t="s">
        <v>194</v>
      </c>
      <c r="BM212" s="144" t="s">
        <v>541</v>
      </c>
    </row>
    <row r="213" spans="2:65" s="1" customFormat="1" ht="19.2">
      <c r="B213" s="33"/>
      <c r="D213" s="147" t="s">
        <v>219</v>
      </c>
      <c r="F213" s="167" t="s">
        <v>1829</v>
      </c>
      <c r="I213" s="168"/>
      <c r="L213" s="33"/>
      <c r="M213" s="169"/>
      <c r="T213" s="57"/>
      <c r="AT213" s="18" t="s">
        <v>219</v>
      </c>
      <c r="AU213" s="18" t="s">
        <v>205</v>
      </c>
    </row>
    <row r="214" spans="2:65" s="1" customFormat="1" ht="24.15" customHeight="1">
      <c r="B214" s="33"/>
      <c r="C214" s="133" t="s">
        <v>375</v>
      </c>
      <c r="D214" s="133" t="s">
        <v>189</v>
      </c>
      <c r="E214" s="134" t="s">
        <v>1830</v>
      </c>
      <c r="F214" s="135" t="s">
        <v>1831</v>
      </c>
      <c r="G214" s="136" t="s">
        <v>192</v>
      </c>
      <c r="H214" s="137">
        <v>189</v>
      </c>
      <c r="I214" s="138"/>
      <c r="J214" s="139">
        <f>ROUND(I214*H214,2)</f>
        <v>0</v>
      </c>
      <c r="K214" s="135" t="s">
        <v>193</v>
      </c>
      <c r="L214" s="33"/>
      <c r="M214" s="140" t="s">
        <v>1</v>
      </c>
      <c r="N214" s="141" t="s">
        <v>46</v>
      </c>
      <c r="P214" s="142">
        <f>O214*H214</f>
        <v>0</v>
      </c>
      <c r="Q214" s="142">
        <v>0</v>
      </c>
      <c r="R214" s="142">
        <f>Q214*H214</f>
        <v>0</v>
      </c>
      <c r="S214" s="142">
        <v>0</v>
      </c>
      <c r="T214" s="143">
        <f>S214*H214</f>
        <v>0</v>
      </c>
      <c r="AR214" s="144" t="s">
        <v>194</v>
      </c>
      <c r="AT214" s="144" t="s">
        <v>189</v>
      </c>
      <c r="AU214" s="144" t="s">
        <v>205</v>
      </c>
      <c r="AY214" s="18" t="s">
        <v>187</v>
      </c>
      <c r="BE214" s="145">
        <f>IF(N214="základní",J214,0)</f>
        <v>0</v>
      </c>
      <c r="BF214" s="145">
        <f>IF(N214="snížená",J214,0)</f>
        <v>0</v>
      </c>
      <c r="BG214" s="145">
        <f>IF(N214="zákl. přenesená",J214,0)</f>
        <v>0</v>
      </c>
      <c r="BH214" s="145">
        <f>IF(N214="sníž. přenesená",J214,0)</f>
        <v>0</v>
      </c>
      <c r="BI214" s="145">
        <f>IF(N214="nulová",J214,0)</f>
        <v>0</v>
      </c>
      <c r="BJ214" s="18" t="s">
        <v>21</v>
      </c>
      <c r="BK214" s="145">
        <f>ROUND(I214*H214,2)</f>
        <v>0</v>
      </c>
      <c r="BL214" s="18" t="s">
        <v>194</v>
      </c>
      <c r="BM214" s="144" t="s">
        <v>550</v>
      </c>
    </row>
    <row r="215" spans="2:65" s="1" customFormat="1" ht="19.2">
      <c r="B215" s="33"/>
      <c r="D215" s="147" t="s">
        <v>219</v>
      </c>
      <c r="F215" s="167" t="s">
        <v>1832</v>
      </c>
      <c r="I215" s="168"/>
      <c r="L215" s="33"/>
      <c r="M215" s="169"/>
      <c r="T215" s="57"/>
      <c r="AT215" s="18" t="s">
        <v>219</v>
      </c>
      <c r="AU215" s="18" t="s">
        <v>205</v>
      </c>
    </row>
    <row r="216" spans="2:65" s="12" customFormat="1" ht="10.199999999999999">
      <c r="B216" s="146"/>
      <c r="D216" s="147" t="s">
        <v>196</v>
      </c>
      <c r="E216" s="148" t="s">
        <v>1</v>
      </c>
      <c r="F216" s="149" t="s">
        <v>1833</v>
      </c>
      <c r="H216" s="150">
        <v>189</v>
      </c>
      <c r="I216" s="151"/>
      <c r="L216" s="146"/>
      <c r="M216" s="152"/>
      <c r="T216" s="153"/>
      <c r="AT216" s="148" t="s">
        <v>196</v>
      </c>
      <c r="AU216" s="148" t="s">
        <v>205</v>
      </c>
      <c r="AV216" s="12" t="s">
        <v>91</v>
      </c>
      <c r="AW216" s="12" t="s">
        <v>36</v>
      </c>
      <c r="AX216" s="12" t="s">
        <v>81</v>
      </c>
      <c r="AY216" s="148" t="s">
        <v>187</v>
      </c>
    </row>
    <row r="217" spans="2:65" s="13" customFormat="1" ht="10.199999999999999">
      <c r="B217" s="154"/>
      <c r="D217" s="147" t="s">
        <v>196</v>
      </c>
      <c r="E217" s="155" t="s">
        <v>1</v>
      </c>
      <c r="F217" s="156" t="s">
        <v>198</v>
      </c>
      <c r="H217" s="157">
        <v>189</v>
      </c>
      <c r="I217" s="158"/>
      <c r="L217" s="154"/>
      <c r="M217" s="159"/>
      <c r="T217" s="160"/>
      <c r="AT217" s="155" t="s">
        <v>196</v>
      </c>
      <c r="AU217" s="155" t="s">
        <v>205</v>
      </c>
      <c r="AV217" s="13" t="s">
        <v>194</v>
      </c>
      <c r="AW217" s="13" t="s">
        <v>36</v>
      </c>
      <c r="AX217" s="13" t="s">
        <v>21</v>
      </c>
      <c r="AY217" s="155" t="s">
        <v>187</v>
      </c>
    </row>
    <row r="218" spans="2:65" s="1" customFormat="1" ht="37.799999999999997" customHeight="1">
      <c r="B218" s="33"/>
      <c r="C218" s="133" t="s">
        <v>380</v>
      </c>
      <c r="D218" s="133" t="s">
        <v>189</v>
      </c>
      <c r="E218" s="134" t="s">
        <v>216</v>
      </c>
      <c r="F218" s="135" t="s">
        <v>217</v>
      </c>
      <c r="G218" s="136" t="s">
        <v>192</v>
      </c>
      <c r="H218" s="137">
        <v>433.26</v>
      </c>
      <c r="I218" s="138"/>
      <c r="J218" s="139">
        <f>ROUND(I218*H218,2)</f>
        <v>0</v>
      </c>
      <c r="K218" s="135" t="s">
        <v>193</v>
      </c>
      <c r="L218" s="33"/>
      <c r="M218" s="140" t="s">
        <v>1</v>
      </c>
      <c r="N218" s="141" t="s">
        <v>46</v>
      </c>
      <c r="P218" s="142">
        <f>O218*H218</f>
        <v>0</v>
      </c>
      <c r="Q218" s="142">
        <v>0</v>
      </c>
      <c r="R218" s="142">
        <f>Q218*H218</f>
        <v>0</v>
      </c>
      <c r="S218" s="142">
        <v>0</v>
      </c>
      <c r="T218" s="143">
        <f>S218*H218</f>
        <v>0</v>
      </c>
      <c r="AR218" s="144" t="s">
        <v>194</v>
      </c>
      <c r="AT218" s="144" t="s">
        <v>189</v>
      </c>
      <c r="AU218" s="144" t="s">
        <v>205</v>
      </c>
      <c r="AY218" s="18" t="s">
        <v>187</v>
      </c>
      <c r="BE218" s="145">
        <f>IF(N218="základní",J218,0)</f>
        <v>0</v>
      </c>
      <c r="BF218" s="145">
        <f>IF(N218="snížená",J218,0)</f>
        <v>0</v>
      </c>
      <c r="BG218" s="145">
        <f>IF(N218="zákl. přenesená",J218,0)</f>
        <v>0</v>
      </c>
      <c r="BH218" s="145">
        <f>IF(N218="sníž. přenesená",J218,0)</f>
        <v>0</v>
      </c>
      <c r="BI218" s="145">
        <f>IF(N218="nulová",J218,0)</f>
        <v>0</v>
      </c>
      <c r="BJ218" s="18" t="s">
        <v>21</v>
      </c>
      <c r="BK218" s="145">
        <f>ROUND(I218*H218,2)</f>
        <v>0</v>
      </c>
      <c r="BL218" s="18" t="s">
        <v>194</v>
      </c>
      <c r="BM218" s="144" t="s">
        <v>561</v>
      </c>
    </row>
    <row r="219" spans="2:65" s="1" customFormat="1" ht="19.2">
      <c r="B219" s="33"/>
      <c r="D219" s="147" t="s">
        <v>219</v>
      </c>
      <c r="F219" s="167" t="s">
        <v>1834</v>
      </c>
      <c r="I219" s="168"/>
      <c r="L219" s="33"/>
      <c r="M219" s="169"/>
      <c r="T219" s="57"/>
      <c r="AT219" s="18" t="s">
        <v>219</v>
      </c>
      <c r="AU219" s="18" t="s">
        <v>205</v>
      </c>
    </row>
    <row r="220" spans="2:65" s="12" customFormat="1" ht="10.199999999999999">
      <c r="B220" s="146"/>
      <c r="D220" s="147" t="s">
        <v>196</v>
      </c>
      <c r="E220" s="148" t="s">
        <v>1</v>
      </c>
      <c r="F220" s="149" t="s">
        <v>1835</v>
      </c>
      <c r="H220" s="150">
        <v>255</v>
      </c>
      <c r="I220" s="151"/>
      <c r="L220" s="146"/>
      <c r="M220" s="152"/>
      <c r="T220" s="153"/>
      <c r="AT220" s="148" t="s">
        <v>196</v>
      </c>
      <c r="AU220" s="148" t="s">
        <v>205</v>
      </c>
      <c r="AV220" s="12" t="s">
        <v>91</v>
      </c>
      <c r="AW220" s="12" t="s">
        <v>36</v>
      </c>
      <c r="AX220" s="12" t="s">
        <v>81</v>
      </c>
      <c r="AY220" s="148" t="s">
        <v>187</v>
      </c>
    </row>
    <row r="221" spans="2:65" s="12" customFormat="1" ht="10.199999999999999">
      <c r="B221" s="146"/>
      <c r="D221" s="147" t="s">
        <v>196</v>
      </c>
      <c r="E221" s="148" t="s">
        <v>1</v>
      </c>
      <c r="F221" s="149" t="s">
        <v>1836</v>
      </c>
      <c r="H221" s="150">
        <v>40</v>
      </c>
      <c r="I221" s="151"/>
      <c r="L221" s="146"/>
      <c r="M221" s="152"/>
      <c r="T221" s="153"/>
      <c r="AT221" s="148" t="s">
        <v>196</v>
      </c>
      <c r="AU221" s="148" t="s">
        <v>205</v>
      </c>
      <c r="AV221" s="12" t="s">
        <v>91</v>
      </c>
      <c r="AW221" s="12" t="s">
        <v>36</v>
      </c>
      <c r="AX221" s="12" t="s">
        <v>81</v>
      </c>
      <c r="AY221" s="148" t="s">
        <v>187</v>
      </c>
    </row>
    <row r="222" spans="2:65" s="12" customFormat="1" ht="10.199999999999999">
      <c r="B222" s="146"/>
      <c r="D222" s="147" t="s">
        <v>196</v>
      </c>
      <c r="E222" s="148" t="s">
        <v>1</v>
      </c>
      <c r="F222" s="149" t="s">
        <v>1837</v>
      </c>
      <c r="H222" s="150">
        <v>5.76</v>
      </c>
      <c r="I222" s="151"/>
      <c r="L222" s="146"/>
      <c r="M222" s="152"/>
      <c r="T222" s="153"/>
      <c r="AT222" s="148" t="s">
        <v>196</v>
      </c>
      <c r="AU222" s="148" t="s">
        <v>205</v>
      </c>
      <c r="AV222" s="12" t="s">
        <v>91</v>
      </c>
      <c r="AW222" s="12" t="s">
        <v>36</v>
      </c>
      <c r="AX222" s="12" t="s">
        <v>81</v>
      </c>
      <c r="AY222" s="148" t="s">
        <v>187</v>
      </c>
    </row>
    <row r="223" spans="2:65" s="12" customFormat="1" ht="10.199999999999999">
      <c r="B223" s="146"/>
      <c r="D223" s="147" t="s">
        <v>196</v>
      </c>
      <c r="E223" s="148" t="s">
        <v>1</v>
      </c>
      <c r="F223" s="149" t="s">
        <v>1838</v>
      </c>
      <c r="H223" s="150">
        <v>132.5</v>
      </c>
      <c r="I223" s="151"/>
      <c r="L223" s="146"/>
      <c r="M223" s="152"/>
      <c r="T223" s="153"/>
      <c r="AT223" s="148" t="s">
        <v>196</v>
      </c>
      <c r="AU223" s="148" t="s">
        <v>205</v>
      </c>
      <c r="AV223" s="12" t="s">
        <v>91</v>
      </c>
      <c r="AW223" s="12" t="s">
        <v>36</v>
      </c>
      <c r="AX223" s="12" t="s">
        <v>81</v>
      </c>
      <c r="AY223" s="148" t="s">
        <v>187</v>
      </c>
    </row>
    <row r="224" spans="2:65" s="13" customFormat="1" ht="10.199999999999999">
      <c r="B224" s="154"/>
      <c r="D224" s="147" t="s">
        <v>196</v>
      </c>
      <c r="E224" s="155" t="s">
        <v>1</v>
      </c>
      <c r="F224" s="156" t="s">
        <v>198</v>
      </c>
      <c r="H224" s="157">
        <v>433.26</v>
      </c>
      <c r="I224" s="158"/>
      <c r="L224" s="154"/>
      <c r="M224" s="159"/>
      <c r="T224" s="160"/>
      <c r="AT224" s="155" t="s">
        <v>196</v>
      </c>
      <c r="AU224" s="155" t="s">
        <v>205</v>
      </c>
      <c r="AV224" s="13" t="s">
        <v>194</v>
      </c>
      <c r="AW224" s="13" t="s">
        <v>36</v>
      </c>
      <c r="AX224" s="13" t="s">
        <v>21</v>
      </c>
      <c r="AY224" s="155" t="s">
        <v>187</v>
      </c>
    </row>
    <row r="225" spans="2:65" s="1" customFormat="1" ht="24.15" customHeight="1">
      <c r="B225" s="33"/>
      <c r="C225" s="133" t="s">
        <v>385</v>
      </c>
      <c r="D225" s="133" t="s">
        <v>189</v>
      </c>
      <c r="E225" s="134" t="s">
        <v>1621</v>
      </c>
      <c r="F225" s="135" t="s">
        <v>1839</v>
      </c>
      <c r="G225" s="136" t="s">
        <v>192</v>
      </c>
      <c r="H225" s="137">
        <v>433.26</v>
      </c>
      <c r="I225" s="138"/>
      <c r="J225" s="139">
        <f>ROUND(I225*H225,2)</f>
        <v>0</v>
      </c>
      <c r="K225" s="135" t="s">
        <v>193</v>
      </c>
      <c r="L225" s="33"/>
      <c r="M225" s="140" t="s">
        <v>1</v>
      </c>
      <c r="N225" s="141" t="s">
        <v>46</v>
      </c>
      <c r="P225" s="142">
        <f>O225*H225</f>
        <v>0</v>
      </c>
      <c r="Q225" s="142">
        <v>0</v>
      </c>
      <c r="R225" s="142">
        <f>Q225*H225</f>
        <v>0</v>
      </c>
      <c r="S225" s="142">
        <v>0</v>
      </c>
      <c r="T225" s="143">
        <f>S225*H225</f>
        <v>0</v>
      </c>
      <c r="AR225" s="144" t="s">
        <v>194</v>
      </c>
      <c r="AT225" s="144" t="s">
        <v>189</v>
      </c>
      <c r="AU225" s="144" t="s">
        <v>205</v>
      </c>
      <c r="AY225" s="18" t="s">
        <v>187</v>
      </c>
      <c r="BE225" s="145">
        <f>IF(N225="základní",J225,0)</f>
        <v>0</v>
      </c>
      <c r="BF225" s="145">
        <f>IF(N225="snížená",J225,0)</f>
        <v>0</v>
      </c>
      <c r="BG225" s="145">
        <f>IF(N225="zákl. přenesená",J225,0)</f>
        <v>0</v>
      </c>
      <c r="BH225" s="145">
        <f>IF(N225="sníž. přenesená",J225,0)</f>
        <v>0</v>
      </c>
      <c r="BI225" s="145">
        <f>IF(N225="nulová",J225,0)</f>
        <v>0</v>
      </c>
      <c r="BJ225" s="18" t="s">
        <v>21</v>
      </c>
      <c r="BK225" s="145">
        <f>ROUND(I225*H225,2)</f>
        <v>0</v>
      </c>
      <c r="BL225" s="18" t="s">
        <v>194</v>
      </c>
      <c r="BM225" s="144" t="s">
        <v>571</v>
      </c>
    </row>
    <row r="226" spans="2:65" s="1" customFormat="1" ht="24.15" customHeight="1">
      <c r="B226" s="33"/>
      <c r="C226" s="133" t="s">
        <v>395</v>
      </c>
      <c r="D226" s="133" t="s">
        <v>189</v>
      </c>
      <c r="E226" s="134" t="s">
        <v>228</v>
      </c>
      <c r="F226" s="135" t="s">
        <v>229</v>
      </c>
      <c r="G226" s="136" t="s">
        <v>230</v>
      </c>
      <c r="H226" s="137">
        <v>649.89</v>
      </c>
      <c r="I226" s="138"/>
      <c r="J226" s="139">
        <f>ROUND(I226*H226,2)</f>
        <v>0</v>
      </c>
      <c r="K226" s="135" t="s">
        <v>193</v>
      </c>
      <c r="L226" s="33"/>
      <c r="M226" s="140" t="s">
        <v>1</v>
      </c>
      <c r="N226" s="141" t="s">
        <v>46</v>
      </c>
      <c r="P226" s="142">
        <f>O226*H226</f>
        <v>0</v>
      </c>
      <c r="Q226" s="142">
        <v>0</v>
      </c>
      <c r="R226" s="142">
        <f>Q226*H226</f>
        <v>0</v>
      </c>
      <c r="S226" s="142">
        <v>0</v>
      </c>
      <c r="T226" s="143">
        <f>S226*H226</f>
        <v>0</v>
      </c>
      <c r="AR226" s="144" t="s">
        <v>194</v>
      </c>
      <c r="AT226" s="144" t="s">
        <v>189</v>
      </c>
      <c r="AU226" s="144" t="s">
        <v>205</v>
      </c>
      <c r="AY226" s="18" t="s">
        <v>187</v>
      </c>
      <c r="BE226" s="145">
        <f>IF(N226="základní",J226,0)</f>
        <v>0</v>
      </c>
      <c r="BF226" s="145">
        <f>IF(N226="snížená",J226,0)</f>
        <v>0</v>
      </c>
      <c r="BG226" s="145">
        <f>IF(N226="zákl. přenesená",J226,0)</f>
        <v>0</v>
      </c>
      <c r="BH226" s="145">
        <f>IF(N226="sníž. přenesená",J226,0)</f>
        <v>0</v>
      </c>
      <c r="BI226" s="145">
        <f>IF(N226="nulová",J226,0)</f>
        <v>0</v>
      </c>
      <c r="BJ226" s="18" t="s">
        <v>21</v>
      </c>
      <c r="BK226" s="145">
        <f>ROUND(I226*H226,2)</f>
        <v>0</v>
      </c>
      <c r="BL226" s="18" t="s">
        <v>194</v>
      </c>
      <c r="BM226" s="144" t="s">
        <v>581</v>
      </c>
    </row>
    <row r="227" spans="2:65" s="1" customFormat="1" ht="19.2">
      <c r="B227" s="33"/>
      <c r="D227" s="147" t="s">
        <v>219</v>
      </c>
      <c r="F227" s="167" t="s">
        <v>1787</v>
      </c>
      <c r="I227" s="168"/>
      <c r="L227" s="33"/>
      <c r="M227" s="169"/>
      <c r="T227" s="57"/>
      <c r="AT227" s="18" t="s">
        <v>219</v>
      </c>
      <c r="AU227" s="18" t="s">
        <v>205</v>
      </c>
    </row>
    <row r="228" spans="2:65" s="12" customFormat="1" ht="10.199999999999999">
      <c r="B228" s="146"/>
      <c r="D228" s="147" t="s">
        <v>196</v>
      </c>
      <c r="E228" s="148" t="s">
        <v>1</v>
      </c>
      <c r="F228" s="149" t="s">
        <v>1840</v>
      </c>
      <c r="H228" s="150">
        <v>649.89</v>
      </c>
      <c r="I228" s="151"/>
      <c r="L228" s="146"/>
      <c r="M228" s="152"/>
      <c r="T228" s="153"/>
      <c r="AT228" s="148" t="s">
        <v>196</v>
      </c>
      <c r="AU228" s="148" t="s">
        <v>205</v>
      </c>
      <c r="AV228" s="12" t="s">
        <v>91</v>
      </c>
      <c r="AW228" s="12" t="s">
        <v>36</v>
      </c>
      <c r="AX228" s="12" t="s">
        <v>81</v>
      </c>
      <c r="AY228" s="148" t="s">
        <v>187</v>
      </c>
    </row>
    <row r="229" spans="2:65" s="13" customFormat="1" ht="10.199999999999999">
      <c r="B229" s="154"/>
      <c r="D229" s="147" t="s">
        <v>196</v>
      </c>
      <c r="E229" s="155" t="s">
        <v>1</v>
      </c>
      <c r="F229" s="156" t="s">
        <v>198</v>
      </c>
      <c r="H229" s="157">
        <v>649.89</v>
      </c>
      <c r="I229" s="158"/>
      <c r="L229" s="154"/>
      <c r="M229" s="159"/>
      <c r="T229" s="160"/>
      <c r="AT229" s="155" t="s">
        <v>196</v>
      </c>
      <c r="AU229" s="155" t="s">
        <v>205</v>
      </c>
      <c r="AV229" s="13" t="s">
        <v>194</v>
      </c>
      <c r="AW229" s="13" t="s">
        <v>36</v>
      </c>
      <c r="AX229" s="13" t="s">
        <v>21</v>
      </c>
      <c r="AY229" s="155" t="s">
        <v>187</v>
      </c>
    </row>
    <row r="230" spans="2:65" s="11" customFormat="1" ht="20.85" customHeight="1">
      <c r="B230" s="121"/>
      <c r="D230" s="122" t="s">
        <v>80</v>
      </c>
      <c r="E230" s="131" t="s">
        <v>1841</v>
      </c>
      <c r="F230" s="131" t="s">
        <v>1842</v>
      </c>
      <c r="I230" s="124"/>
      <c r="J230" s="132">
        <f>BK230</f>
        <v>0</v>
      </c>
      <c r="L230" s="121"/>
      <c r="M230" s="126"/>
      <c r="P230" s="127">
        <f>SUM(P231:P310)</f>
        <v>0</v>
      </c>
      <c r="R230" s="127">
        <f>SUM(R231:R310)</f>
        <v>0</v>
      </c>
      <c r="T230" s="128">
        <f>SUM(T231:T310)</f>
        <v>0</v>
      </c>
      <c r="AR230" s="122" t="s">
        <v>21</v>
      </c>
      <c r="AT230" s="129" t="s">
        <v>80</v>
      </c>
      <c r="AU230" s="129" t="s">
        <v>91</v>
      </c>
      <c r="AY230" s="122" t="s">
        <v>187</v>
      </c>
      <c r="BK230" s="130">
        <f>SUM(BK231:BK310)</f>
        <v>0</v>
      </c>
    </row>
    <row r="231" spans="2:65" s="1" customFormat="1" ht="21.75" customHeight="1">
      <c r="B231" s="33"/>
      <c r="C231" s="133" t="s">
        <v>401</v>
      </c>
      <c r="D231" s="133" t="s">
        <v>189</v>
      </c>
      <c r="E231" s="134" t="s">
        <v>1843</v>
      </c>
      <c r="F231" s="135" t="s">
        <v>1844</v>
      </c>
      <c r="G231" s="136" t="s">
        <v>253</v>
      </c>
      <c r="H231" s="137">
        <v>2200</v>
      </c>
      <c r="I231" s="138"/>
      <c r="J231" s="139">
        <f>ROUND(I231*H231,2)</f>
        <v>0</v>
      </c>
      <c r="K231" s="135" t="s">
        <v>193</v>
      </c>
      <c r="L231" s="33"/>
      <c r="M231" s="140" t="s">
        <v>1</v>
      </c>
      <c r="N231" s="141" t="s">
        <v>46</v>
      </c>
      <c r="P231" s="142">
        <f>O231*H231</f>
        <v>0</v>
      </c>
      <c r="Q231" s="142">
        <v>0</v>
      </c>
      <c r="R231" s="142">
        <f>Q231*H231</f>
        <v>0</v>
      </c>
      <c r="S231" s="142">
        <v>0</v>
      </c>
      <c r="T231" s="143">
        <f>S231*H231</f>
        <v>0</v>
      </c>
      <c r="AR231" s="144" t="s">
        <v>194</v>
      </c>
      <c r="AT231" s="144" t="s">
        <v>189</v>
      </c>
      <c r="AU231" s="144" t="s">
        <v>205</v>
      </c>
      <c r="AY231" s="18" t="s">
        <v>187</v>
      </c>
      <c r="BE231" s="145">
        <f>IF(N231="základní",J231,0)</f>
        <v>0</v>
      </c>
      <c r="BF231" s="145">
        <f>IF(N231="snížená",J231,0)</f>
        <v>0</v>
      </c>
      <c r="BG231" s="145">
        <f>IF(N231="zákl. přenesená",J231,0)</f>
        <v>0</v>
      </c>
      <c r="BH231" s="145">
        <f>IF(N231="sníž. přenesená",J231,0)</f>
        <v>0</v>
      </c>
      <c r="BI231" s="145">
        <f>IF(N231="nulová",J231,0)</f>
        <v>0</v>
      </c>
      <c r="BJ231" s="18" t="s">
        <v>21</v>
      </c>
      <c r="BK231" s="145">
        <f>ROUND(I231*H231,2)</f>
        <v>0</v>
      </c>
      <c r="BL231" s="18" t="s">
        <v>194</v>
      </c>
      <c r="BM231" s="144" t="s">
        <v>591</v>
      </c>
    </row>
    <row r="232" spans="2:65" s="1" customFormat="1" ht="16.5" customHeight="1">
      <c r="B232" s="33"/>
      <c r="C232" s="133" t="s">
        <v>407</v>
      </c>
      <c r="D232" s="133" t="s">
        <v>189</v>
      </c>
      <c r="E232" s="134" t="s">
        <v>1845</v>
      </c>
      <c r="F232" s="135" t="s">
        <v>1846</v>
      </c>
      <c r="G232" s="136" t="s">
        <v>192</v>
      </c>
      <c r="H232" s="137">
        <v>295.36799999999999</v>
      </c>
      <c r="I232" s="138"/>
      <c r="J232" s="139">
        <f>ROUND(I232*H232,2)</f>
        <v>0</v>
      </c>
      <c r="K232" s="135" t="s">
        <v>193</v>
      </c>
      <c r="L232" s="33"/>
      <c r="M232" s="140" t="s">
        <v>1</v>
      </c>
      <c r="N232" s="141" t="s">
        <v>46</v>
      </c>
      <c r="P232" s="142">
        <f>O232*H232</f>
        <v>0</v>
      </c>
      <c r="Q232" s="142">
        <v>0</v>
      </c>
      <c r="R232" s="142">
        <f>Q232*H232</f>
        <v>0</v>
      </c>
      <c r="S232" s="142">
        <v>0</v>
      </c>
      <c r="T232" s="143">
        <f>S232*H232</f>
        <v>0</v>
      </c>
      <c r="AR232" s="144" t="s">
        <v>194</v>
      </c>
      <c r="AT232" s="144" t="s">
        <v>189</v>
      </c>
      <c r="AU232" s="144" t="s">
        <v>205</v>
      </c>
      <c r="AY232" s="18" t="s">
        <v>187</v>
      </c>
      <c r="BE232" s="145">
        <f>IF(N232="základní",J232,0)</f>
        <v>0</v>
      </c>
      <c r="BF232" s="145">
        <f>IF(N232="snížená",J232,0)</f>
        <v>0</v>
      </c>
      <c r="BG232" s="145">
        <f>IF(N232="zákl. přenesená",J232,0)</f>
        <v>0</v>
      </c>
      <c r="BH232" s="145">
        <f>IF(N232="sníž. přenesená",J232,0)</f>
        <v>0</v>
      </c>
      <c r="BI232" s="145">
        <f>IF(N232="nulová",J232,0)</f>
        <v>0</v>
      </c>
      <c r="BJ232" s="18" t="s">
        <v>21</v>
      </c>
      <c r="BK232" s="145">
        <f>ROUND(I232*H232,2)</f>
        <v>0</v>
      </c>
      <c r="BL232" s="18" t="s">
        <v>194</v>
      </c>
      <c r="BM232" s="144" t="s">
        <v>599</v>
      </c>
    </row>
    <row r="233" spans="2:65" s="12" customFormat="1" ht="10.199999999999999">
      <c r="B233" s="146"/>
      <c r="D233" s="147" t="s">
        <v>196</v>
      </c>
      <c r="E233" s="148" t="s">
        <v>1</v>
      </c>
      <c r="F233" s="149" t="s">
        <v>1847</v>
      </c>
      <c r="H233" s="150">
        <v>183.36</v>
      </c>
      <c r="I233" s="151"/>
      <c r="L233" s="146"/>
      <c r="M233" s="152"/>
      <c r="T233" s="153"/>
      <c r="AT233" s="148" t="s">
        <v>196</v>
      </c>
      <c r="AU233" s="148" t="s">
        <v>205</v>
      </c>
      <c r="AV233" s="12" t="s">
        <v>91</v>
      </c>
      <c r="AW233" s="12" t="s">
        <v>36</v>
      </c>
      <c r="AX233" s="12" t="s">
        <v>81</v>
      </c>
      <c r="AY233" s="148" t="s">
        <v>187</v>
      </c>
    </row>
    <row r="234" spans="2:65" s="12" customFormat="1" ht="10.199999999999999">
      <c r="B234" s="146"/>
      <c r="D234" s="147" t="s">
        <v>196</v>
      </c>
      <c r="E234" s="148" t="s">
        <v>1</v>
      </c>
      <c r="F234" s="149" t="s">
        <v>1848</v>
      </c>
      <c r="H234" s="150">
        <v>14.135</v>
      </c>
      <c r="I234" s="151"/>
      <c r="L234" s="146"/>
      <c r="M234" s="152"/>
      <c r="T234" s="153"/>
      <c r="AT234" s="148" t="s">
        <v>196</v>
      </c>
      <c r="AU234" s="148" t="s">
        <v>205</v>
      </c>
      <c r="AV234" s="12" t="s">
        <v>91</v>
      </c>
      <c r="AW234" s="12" t="s">
        <v>36</v>
      </c>
      <c r="AX234" s="12" t="s">
        <v>81</v>
      </c>
      <c r="AY234" s="148" t="s">
        <v>187</v>
      </c>
    </row>
    <row r="235" spans="2:65" s="12" customFormat="1" ht="10.199999999999999">
      <c r="B235" s="146"/>
      <c r="D235" s="147" t="s">
        <v>196</v>
      </c>
      <c r="E235" s="148" t="s">
        <v>1</v>
      </c>
      <c r="F235" s="149" t="s">
        <v>1849</v>
      </c>
      <c r="H235" s="150">
        <v>66.989999999999995</v>
      </c>
      <c r="I235" s="151"/>
      <c r="L235" s="146"/>
      <c r="M235" s="152"/>
      <c r="T235" s="153"/>
      <c r="AT235" s="148" t="s">
        <v>196</v>
      </c>
      <c r="AU235" s="148" t="s">
        <v>205</v>
      </c>
      <c r="AV235" s="12" t="s">
        <v>91</v>
      </c>
      <c r="AW235" s="12" t="s">
        <v>36</v>
      </c>
      <c r="AX235" s="12" t="s">
        <v>81</v>
      </c>
      <c r="AY235" s="148" t="s">
        <v>187</v>
      </c>
    </row>
    <row r="236" spans="2:65" s="12" customFormat="1" ht="10.199999999999999">
      <c r="B236" s="146"/>
      <c r="D236" s="147" t="s">
        <v>196</v>
      </c>
      <c r="E236" s="148" t="s">
        <v>1</v>
      </c>
      <c r="F236" s="149" t="s">
        <v>1850</v>
      </c>
      <c r="H236" s="150">
        <v>6.6829999999999998</v>
      </c>
      <c r="I236" s="151"/>
      <c r="L236" s="146"/>
      <c r="M236" s="152"/>
      <c r="T236" s="153"/>
      <c r="AT236" s="148" t="s">
        <v>196</v>
      </c>
      <c r="AU236" s="148" t="s">
        <v>205</v>
      </c>
      <c r="AV236" s="12" t="s">
        <v>91</v>
      </c>
      <c r="AW236" s="12" t="s">
        <v>36</v>
      </c>
      <c r="AX236" s="12" t="s">
        <v>81</v>
      </c>
      <c r="AY236" s="148" t="s">
        <v>187</v>
      </c>
    </row>
    <row r="237" spans="2:65" s="12" customFormat="1" ht="10.199999999999999">
      <c r="B237" s="146"/>
      <c r="D237" s="147" t="s">
        <v>196</v>
      </c>
      <c r="E237" s="148" t="s">
        <v>1</v>
      </c>
      <c r="F237" s="149" t="s">
        <v>1851</v>
      </c>
      <c r="H237" s="150">
        <v>13.2</v>
      </c>
      <c r="I237" s="151"/>
      <c r="L237" s="146"/>
      <c r="M237" s="152"/>
      <c r="T237" s="153"/>
      <c r="AT237" s="148" t="s">
        <v>196</v>
      </c>
      <c r="AU237" s="148" t="s">
        <v>205</v>
      </c>
      <c r="AV237" s="12" t="s">
        <v>91</v>
      </c>
      <c r="AW237" s="12" t="s">
        <v>36</v>
      </c>
      <c r="AX237" s="12" t="s">
        <v>81</v>
      </c>
      <c r="AY237" s="148" t="s">
        <v>187</v>
      </c>
    </row>
    <row r="238" spans="2:65" s="12" customFormat="1" ht="10.199999999999999">
      <c r="B238" s="146"/>
      <c r="D238" s="147" t="s">
        <v>196</v>
      </c>
      <c r="E238" s="148" t="s">
        <v>1</v>
      </c>
      <c r="F238" s="149" t="s">
        <v>1852</v>
      </c>
      <c r="H238" s="150">
        <v>11</v>
      </c>
      <c r="I238" s="151"/>
      <c r="L238" s="146"/>
      <c r="M238" s="152"/>
      <c r="T238" s="153"/>
      <c r="AT238" s="148" t="s">
        <v>196</v>
      </c>
      <c r="AU238" s="148" t="s">
        <v>205</v>
      </c>
      <c r="AV238" s="12" t="s">
        <v>91</v>
      </c>
      <c r="AW238" s="12" t="s">
        <v>36</v>
      </c>
      <c r="AX238" s="12" t="s">
        <v>81</v>
      </c>
      <c r="AY238" s="148" t="s">
        <v>187</v>
      </c>
    </row>
    <row r="239" spans="2:65" s="13" customFormat="1" ht="10.199999999999999">
      <c r="B239" s="154"/>
      <c r="D239" s="147" t="s">
        <v>196</v>
      </c>
      <c r="E239" s="155" t="s">
        <v>1</v>
      </c>
      <c r="F239" s="156" t="s">
        <v>198</v>
      </c>
      <c r="H239" s="157">
        <v>295.36799999999999</v>
      </c>
      <c r="I239" s="158"/>
      <c r="L239" s="154"/>
      <c r="M239" s="159"/>
      <c r="T239" s="160"/>
      <c r="AT239" s="155" t="s">
        <v>196</v>
      </c>
      <c r="AU239" s="155" t="s">
        <v>205</v>
      </c>
      <c r="AV239" s="13" t="s">
        <v>194</v>
      </c>
      <c r="AW239" s="13" t="s">
        <v>36</v>
      </c>
      <c r="AX239" s="13" t="s">
        <v>21</v>
      </c>
      <c r="AY239" s="155" t="s">
        <v>187</v>
      </c>
    </row>
    <row r="240" spans="2:65" s="1" customFormat="1" ht="16.5" customHeight="1">
      <c r="B240" s="33"/>
      <c r="C240" s="133" t="s">
        <v>415</v>
      </c>
      <c r="D240" s="133" t="s">
        <v>189</v>
      </c>
      <c r="E240" s="134" t="s">
        <v>1853</v>
      </c>
      <c r="F240" s="135" t="s">
        <v>1854</v>
      </c>
      <c r="G240" s="136" t="s">
        <v>192</v>
      </c>
      <c r="H240" s="137">
        <v>272.8</v>
      </c>
      <c r="I240" s="138"/>
      <c r="J240" s="139">
        <f>ROUND(I240*H240,2)</f>
        <v>0</v>
      </c>
      <c r="K240" s="135" t="s">
        <v>193</v>
      </c>
      <c r="L240" s="33"/>
      <c r="M240" s="140" t="s">
        <v>1</v>
      </c>
      <c r="N240" s="141" t="s">
        <v>46</v>
      </c>
      <c r="P240" s="142">
        <f>O240*H240</f>
        <v>0</v>
      </c>
      <c r="Q240" s="142">
        <v>0</v>
      </c>
      <c r="R240" s="142">
        <f>Q240*H240</f>
        <v>0</v>
      </c>
      <c r="S240" s="142">
        <v>0</v>
      </c>
      <c r="T240" s="143">
        <f>S240*H240</f>
        <v>0</v>
      </c>
      <c r="AR240" s="144" t="s">
        <v>194</v>
      </c>
      <c r="AT240" s="144" t="s">
        <v>189</v>
      </c>
      <c r="AU240" s="144" t="s">
        <v>205</v>
      </c>
      <c r="AY240" s="18" t="s">
        <v>187</v>
      </c>
      <c r="BE240" s="145">
        <f>IF(N240="základní",J240,0)</f>
        <v>0</v>
      </c>
      <c r="BF240" s="145">
        <f>IF(N240="snížená",J240,0)</f>
        <v>0</v>
      </c>
      <c r="BG240" s="145">
        <f>IF(N240="zákl. přenesená",J240,0)</f>
        <v>0</v>
      </c>
      <c r="BH240" s="145">
        <f>IF(N240="sníž. přenesená",J240,0)</f>
        <v>0</v>
      </c>
      <c r="BI240" s="145">
        <f>IF(N240="nulová",J240,0)</f>
        <v>0</v>
      </c>
      <c r="BJ240" s="18" t="s">
        <v>21</v>
      </c>
      <c r="BK240" s="145">
        <f>ROUND(I240*H240,2)</f>
        <v>0</v>
      </c>
      <c r="BL240" s="18" t="s">
        <v>194</v>
      </c>
      <c r="BM240" s="144" t="s">
        <v>608</v>
      </c>
    </row>
    <row r="241" spans="2:65" s="12" customFormat="1" ht="10.199999999999999">
      <c r="B241" s="146"/>
      <c r="D241" s="147" t="s">
        <v>196</v>
      </c>
      <c r="E241" s="148" t="s">
        <v>1</v>
      </c>
      <c r="F241" s="149" t="s">
        <v>1855</v>
      </c>
      <c r="H241" s="150">
        <v>272.8</v>
      </c>
      <c r="I241" s="151"/>
      <c r="L241" s="146"/>
      <c r="M241" s="152"/>
      <c r="T241" s="153"/>
      <c r="AT241" s="148" t="s">
        <v>196</v>
      </c>
      <c r="AU241" s="148" t="s">
        <v>205</v>
      </c>
      <c r="AV241" s="12" t="s">
        <v>91</v>
      </c>
      <c r="AW241" s="12" t="s">
        <v>36</v>
      </c>
      <c r="AX241" s="12" t="s">
        <v>81</v>
      </c>
      <c r="AY241" s="148" t="s">
        <v>187</v>
      </c>
    </row>
    <row r="242" spans="2:65" s="13" customFormat="1" ht="10.199999999999999">
      <c r="B242" s="154"/>
      <c r="D242" s="147" t="s">
        <v>196</v>
      </c>
      <c r="E242" s="155" t="s">
        <v>1</v>
      </c>
      <c r="F242" s="156" t="s">
        <v>198</v>
      </c>
      <c r="H242" s="157">
        <v>272.8</v>
      </c>
      <c r="I242" s="158"/>
      <c r="L242" s="154"/>
      <c r="M242" s="159"/>
      <c r="T242" s="160"/>
      <c r="AT242" s="155" t="s">
        <v>196</v>
      </c>
      <c r="AU242" s="155" t="s">
        <v>205</v>
      </c>
      <c r="AV242" s="13" t="s">
        <v>194</v>
      </c>
      <c r="AW242" s="13" t="s">
        <v>36</v>
      </c>
      <c r="AX242" s="13" t="s">
        <v>21</v>
      </c>
      <c r="AY242" s="155" t="s">
        <v>187</v>
      </c>
    </row>
    <row r="243" spans="2:65" s="1" customFormat="1" ht="24.15" customHeight="1">
      <c r="B243" s="33"/>
      <c r="C243" s="133" t="s">
        <v>419</v>
      </c>
      <c r="D243" s="133" t="s">
        <v>189</v>
      </c>
      <c r="E243" s="134" t="s">
        <v>235</v>
      </c>
      <c r="F243" s="135" t="s">
        <v>236</v>
      </c>
      <c r="G243" s="136" t="s">
        <v>192</v>
      </c>
      <c r="H243" s="137">
        <v>183.36</v>
      </c>
      <c r="I243" s="138"/>
      <c r="J243" s="139">
        <f>ROUND(I243*H243,2)</f>
        <v>0</v>
      </c>
      <c r="K243" s="135" t="s">
        <v>193</v>
      </c>
      <c r="L243" s="33"/>
      <c r="M243" s="140" t="s">
        <v>1</v>
      </c>
      <c r="N243" s="141" t="s">
        <v>46</v>
      </c>
      <c r="P243" s="142">
        <f>O243*H243</f>
        <v>0</v>
      </c>
      <c r="Q243" s="142">
        <v>0</v>
      </c>
      <c r="R243" s="142">
        <f>Q243*H243</f>
        <v>0</v>
      </c>
      <c r="S243" s="142">
        <v>0</v>
      </c>
      <c r="T243" s="143">
        <f>S243*H243</f>
        <v>0</v>
      </c>
      <c r="AR243" s="144" t="s">
        <v>194</v>
      </c>
      <c r="AT243" s="144" t="s">
        <v>189</v>
      </c>
      <c r="AU243" s="144" t="s">
        <v>205</v>
      </c>
      <c r="AY243" s="18" t="s">
        <v>187</v>
      </c>
      <c r="BE243" s="145">
        <f>IF(N243="základní",J243,0)</f>
        <v>0</v>
      </c>
      <c r="BF243" s="145">
        <f>IF(N243="snížená",J243,0)</f>
        <v>0</v>
      </c>
      <c r="BG243" s="145">
        <f>IF(N243="zákl. přenesená",J243,0)</f>
        <v>0</v>
      </c>
      <c r="BH243" s="145">
        <f>IF(N243="sníž. přenesená",J243,0)</f>
        <v>0</v>
      </c>
      <c r="BI243" s="145">
        <f>IF(N243="nulová",J243,0)</f>
        <v>0</v>
      </c>
      <c r="BJ243" s="18" t="s">
        <v>21</v>
      </c>
      <c r="BK243" s="145">
        <f>ROUND(I243*H243,2)</f>
        <v>0</v>
      </c>
      <c r="BL243" s="18" t="s">
        <v>194</v>
      </c>
      <c r="BM243" s="144" t="s">
        <v>617</v>
      </c>
    </row>
    <row r="244" spans="2:65" s="12" customFormat="1" ht="10.199999999999999">
      <c r="B244" s="146"/>
      <c r="D244" s="147" t="s">
        <v>196</v>
      </c>
      <c r="E244" s="148" t="s">
        <v>1</v>
      </c>
      <c r="F244" s="149" t="s">
        <v>1856</v>
      </c>
      <c r="H244" s="150">
        <v>183.36</v>
      </c>
      <c r="I244" s="151"/>
      <c r="L244" s="146"/>
      <c r="M244" s="152"/>
      <c r="T244" s="153"/>
      <c r="AT244" s="148" t="s">
        <v>196</v>
      </c>
      <c r="AU244" s="148" t="s">
        <v>205</v>
      </c>
      <c r="AV244" s="12" t="s">
        <v>91</v>
      </c>
      <c r="AW244" s="12" t="s">
        <v>36</v>
      </c>
      <c r="AX244" s="12" t="s">
        <v>81</v>
      </c>
      <c r="AY244" s="148" t="s">
        <v>187</v>
      </c>
    </row>
    <row r="245" spans="2:65" s="13" customFormat="1" ht="10.199999999999999">
      <c r="B245" s="154"/>
      <c r="D245" s="147" t="s">
        <v>196</v>
      </c>
      <c r="E245" s="155" t="s">
        <v>1</v>
      </c>
      <c r="F245" s="156" t="s">
        <v>198</v>
      </c>
      <c r="H245" s="157">
        <v>183.36</v>
      </c>
      <c r="I245" s="158"/>
      <c r="L245" s="154"/>
      <c r="M245" s="159"/>
      <c r="T245" s="160"/>
      <c r="AT245" s="155" t="s">
        <v>196</v>
      </c>
      <c r="AU245" s="155" t="s">
        <v>205</v>
      </c>
      <c r="AV245" s="13" t="s">
        <v>194</v>
      </c>
      <c r="AW245" s="13" t="s">
        <v>36</v>
      </c>
      <c r="AX245" s="13" t="s">
        <v>21</v>
      </c>
      <c r="AY245" s="155" t="s">
        <v>187</v>
      </c>
    </row>
    <row r="246" spans="2:65" s="1" customFormat="1" ht="16.5" customHeight="1">
      <c r="B246" s="33"/>
      <c r="C246" s="170" t="s">
        <v>424</v>
      </c>
      <c r="D246" s="170" t="s">
        <v>244</v>
      </c>
      <c r="E246" s="171" t="s">
        <v>1857</v>
      </c>
      <c r="F246" s="172" t="s">
        <v>1858</v>
      </c>
      <c r="G246" s="173" t="s">
        <v>192</v>
      </c>
      <c r="H246" s="174">
        <v>183.36</v>
      </c>
      <c r="I246" s="175"/>
      <c r="J246" s="176">
        <f>ROUND(I246*H246,2)</f>
        <v>0</v>
      </c>
      <c r="K246" s="172" t="s">
        <v>1</v>
      </c>
      <c r="L246" s="177"/>
      <c r="M246" s="178" t="s">
        <v>1</v>
      </c>
      <c r="N246" s="179" t="s">
        <v>46</v>
      </c>
      <c r="P246" s="142">
        <f>O246*H246</f>
        <v>0</v>
      </c>
      <c r="Q246" s="142">
        <v>0</v>
      </c>
      <c r="R246" s="142">
        <f>Q246*H246</f>
        <v>0</v>
      </c>
      <c r="S246" s="142">
        <v>0</v>
      </c>
      <c r="T246" s="143">
        <f>S246*H246</f>
        <v>0</v>
      </c>
      <c r="AR246" s="144" t="s">
        <v>234</v>
      </c>
      <c r="AT246" s="144" t="s">
        <v>244</v>
      </c>
      <c r="AU246" s="144" t="s">
        <v>205</v>
      </c>
      <c r="AY246" s="18" t="s">
        <v>187</v>
      </c>
      <c r="BE246" s="145">
        <f>IF(N246="základní",J246,0)</f>
        <v>0</v>
      </c>
      <c r="BF246" s="145">
        <f>IF(N246="snížená",J246,0)</f>
        <v>0</v>
      </c>
      <c r="BG246" s="145">
        <f>IF(N246="zákl. přenesená",J246,0)</f>
        <v>0</v>
      </c>
      <c r="BH246" s="145">
        <f>IF(N246="sníž. přenesená",J246,0)</f>
        <v>0</v>
      </c>
      <c r="BI246" s="145">
        <f>IF(N246="nulová",J246,0)</f>
        <v>0</v>
      </c>
      <c r="BJ246" s="18" t="s">
        <v>21</v>
      </c>
      <c r="BK246" s="145">
        <f>ROUND(I246*H246,2)</f>
        <v>0</v>
      </c>
      <c r="BL246" s="18" t="s">
        <v>194</v>
      </c>
      <c r="BM246" s="144" t="s">
        <v>625</v>
      </c>
    </row>
    <row r="247" spans="2:65" s="1" customFormat="1" ht="28.8">
      <c r="B247" s="33"/>
      <c r="D247" s="147" t="s">
        <v>219</v>
      </c>
      <c r="F247" s="167" t="s">
        <v>1859</v>
      </c>
      <c r="I247" s="168"/>
      <c r="L247" s="33"/>
      <c r="M247" s="169"/>
      <c r="T247" s="57"/>
      <c r="AT247" s="18" t="s">
        <v>219</v>
      </c>
      <c r="AU247" s="18" t="s">
        <v>205</v>
      </c>
    </row>
    <row r="248" spans="2:65" s="12" customFormat="1" ht="10.199999999999999">
      <c r="B248" s="146"/>
      <c r="D248" s="147" t="s">
        <v>196</v>
      </c>
      <c r="E248" s="148" t="s">
        <v>1</v>
      </c>
      <c r="F248" s="149" t="s">
        <v>1856</v>
      </c>
      <c r="H248" s="150">
        <v>183.36</v>
      </c>
      <c r="I248" s="151"/>
      <c r="L248" s="146"/>
      <c r="M248" s="152"/>
      <c r="T248" s="153"/>
      <c r="AT248" s="148" t="s">
        <v>196</v>
      </c>
      <c r="AU248" s="148" t="s">
        <v>205</v>
      </c>
      <c r="AV248" s="12" t="s">
        <v>91</v>
      </c>
      <c r="AW248" s="12" t="s">
        <v>36</v>
      </c>
      <c r="AX248" s="12" t="s">
        <v>81</v>
      </c>
      <c r="AY248" s="148" t="s">
        <v>187</v>
      </c>
    </row>
    <row r="249" spans="2:65" s="13" customFormat="1" ht="10.199999999999999">
      <c r="B249" s="154"/>
      <c r="D249" s="147" t="s">
        <v>196</v>
      </c>
      <c r="E249" s="155" t="s">
        <v>1</v>
      </c>
      <c r="F249" s="156" t="s">
        <v>198</v>
      </c>
      <c r="H249" s="157">
        <v>183.36</v>
      </c>
      <c r="I249" s="158"/>
      <c r="L249" s="154"/>
      <c r="M249" s="159"/>
      <c r="T249" s="160"/>
      <c r="AT249" s="155" t="s">
        <v>196</v>
      </c>
      <c r="AU249" s="155" t="s">
        <v>205</v>
      </c>
      <c r="AV249" s="13" t="s">
        <v>194</v>
      </c>
      <c r="AW249" s="13" t="s">
        <v>36</v>
      </c>
      <c r="AX249" s="13" t="s">
        <v>21</v>
      </c>
      <c r="AY249" s="155" t="s">
        <v>187</v>
      </c>
    </row>
    <row r="250" spans="2:65" s="1" customFormat="1" ht="16.5" customHeight="1">
      <c r="B250" s="33"/>
      <c r="C250" s="133" t="s">
        <v>429</v>
      </c>
      <c r="D250" s="133" t="s">
        <v>189</v>
      </c>
      <c r="E250" s="134" t="s">
        <v>1860</v>
      </c>
      <c r="F250" s="135" t="s">
        <v>1861</v>
      </c>
      <c r="G250" s="136" t="s">
        <v>253</v>
      </c>
      <c r="H250" s="137">
        <v>567</v>
      </c>
      <c r="I250" s="138"/>
      <c r="J250" s="139">
        <f>ROUND(I250*H250,2)</f>
        <v>0</v>
      </c>
      <c r="K250" s="135" t="s">
        <v>1</v>
      </c>
      <c r="L250" s="33"/>
      <c r="M250" s="140" t="s">
        <v>1</v>
      </c>
      <c r="N250" s="141" t="s">
        <v>46</v>
      </c>
      <c r="P250" s="142">
        <f>O250*H250</f>
        <v>0</v>
      </c>
      <c r="Q250" s="142">
        <v>0</v>
      </c>
      <c r="R250" s="142">
        <f>Q250*H250</f>
        <v>0</v>
      </c>
      <c r="S250" s="142">
        <v>0</v>
      </c>
      <c r="T250" s="143">
        <f>S250*H250</f>
        <v>0</v>
      </c>
      <c r="AR250" s="144" t="s">
        <v>194</v>
      </c>
      <c r="AT250" s="144" t="s">
        <v>189</v>
      </c>
      <c r="AU250" s="144" t="s">
        <v>205</v>
      </c>
      <c r="AY250" s="18" t="s">
        <v>187</v>
      </c>
      <c r="BE250" s="145">
        <f>IF(N250="základní",J250,0)</f>
        <v>0</v>
      </c>
      <c r="BF250" s="145">
        <f>IF(N250="snížená",J250,0)</f>
        <v>0</v>
      </c>
      <c r="BG250" s="145">
        <f>IF(N250="zákl. přenesená",J250,0)</f>
        <v>0</v>
      </c>
      <c r="BH250" s="145">
        <f>IF(N250="sníž. přenesená",J250,0)</f>
        <v>0</v>
      </c>
      <c r="BI250" s="145">
        <f>IF(N250="nulová",J250,0)</f>
        <v>0</v>
      </c>
      <c r="BJ250" s="18" t="s">
        <v>21</v>
      </c>
      <c r="BK250" s="145">
        <f>ROUND(I250*H250,2)</f>
        <v>0</v>
      </c>
      <c r="BL250" s="18" t="s">
        <v>194</v>
      </c>
      <c r="BM250" s="144" t="s">
        <v>637</v>
      </c>
    </row>
    <row r="251" spans="2:65" s="1" customFormat="1" ht="19.2">
      <c r="B251" s="33"/>
      <c r="D251" s="147" t="s">
        <v>219</v>
      </c>
      <c r="F251" s="167" t="s">
        <v>1862</v>
      </c>
      <c r="I251" s="168"/>
      <c r="L251" s="33"/>
      <c r="M251" s="169"/>
      <c r="T251" s="57"/>
      <c r="AT251" s="18" t="s">
        <v>219</v>
      </c>
      <c r="AU251" s="18" t="s">
        <v>205</v>
      </c>
    </row>
    <row r="252" spans="2:65" s="12" customFormat="1" ht="10.199999999999999">
      <c r="B252" s="146"/>
      <c r="D252" s="147" t="s">
        <v>196</v>
      </c>
      <c r="E252" s="148" t="s">
        <v>1</v>
      </c>
      <c r="F252" s="149" t="s">
        <v>1863</v>
      </c>
      <c r="H252" s="150">
        <v>567</v>
      </c>
      <c r="I252" s="151"/>
      <c r="L252" s="146"/>
      <c r="M252" s="152"/>
      <c r="T252" s="153"/>
      <c r="AT252" s="148" t="s">
        <v>196</v>
      </c>
      <c r="AU252" s="148" t="s">
        <v>205</v>
      </c>
      <c r="AV252" s="12" t="s">
        <v>91</v>
      </c>
      <c r="AW252" s="12" t="s">
        <v>36</v>
      </c>
      <c r="AX252" s="12" t="s">
        <v>81</v>
      </c>
      <c r="AY252" s="148" t="s">
        <v>187</v>
      </c>
    </row>
    <row r="253" spans="2:65" s="13" customFormat="1" ht="10.199999999999999">
      <c r="B253" s="154"/>
      <c r="D253" s="147" t="s">
        <v>196</v>
      </c>
      <c r="E253" s="155" t="s">
        <v>1</v>
      </c>
      <c r="F253" s="156" t="s">
        <v>198</v>
      </c>
      <c r="H253" s="157">
        <v>567</v>
      </c>
      <c r="I253" s="158"/>
      <c r="L253" s="154"/>
      <c r="M253" s="159"/>
      <c r="T253" s="160"/>
      <c r="AT253" s="155" t="s">
        <v>196</v>
      </c>
      <c r="AU253" s="155" t="s">
        <v>205</v>
      </c>
      <c r="AV253" s="13" t="s">
        <v>194</v>
      </c>
      <c r="AW253" s="13" t="s">
        <v>36</v>
      </c>
      <c r="AX253" s="13" t="s">
        <v>21</v>
      </c>
      <c r="AY253" s="155" t="s">
        <v>187</v>
      </c>
    </row>
    <row r="254" spans="2:65" s="1" customFormat="1" ht="24.15" customHeight="1">
      <c r="B254" s="33"/>
      <c r="C254" s="133" t="s">
        <v>436</v>
      </c>
      <c r="D254" s="133" t="s">
        <v>189</v>
      </c>
      <c r="E254" s="134" t="s">
        <v>1864</v>
      </c>
      <c r="F254" s="135" t="s">
        <v>1865</v>
      </c>
      <c r="G254" s="136" t="s">
        <v>192</v>
      </c>
      <c r="H254" s="137">
        <v>18.7</v>
      </c>
      <c r="I254" s="138"/>
      <c r="J254" s="139">
        <f>ROUND(I254*H254,2)</f>
        <v>0</v>
      </c>
      <c r="K254" s="135" t="s">
        <v>193</v>
      </c>
      <c r="L254" s="33"/>
      <c r="M254" s="140" t="s">
        <v>1</v>
      </c>
      <c r="N254" s="141" t="s">
        <v>46</v>
      </c>
      <c r="P254" s="142">
        <f>O254*H254</f>
        <v>0</v>
      </c>
      <c r="Q254" s="142">
        <v>0</v>
      </c>
      <c r="R254" s="142">
        <f>Q254*H254</f>
        <v>0</v>
      </c>
      <c r="S254" s="142">
        <v>0</v>
      </c>
      <c r="T254" s="143">
        <f>S254*H254</f>
        <v>0</v>
      </c>
      <c r="AR254" s="144" t="s">
        <v>194</v>
      </c>
      <c r="AT254" s="144" t="s">
        <v>189</v>
      </c>
      <c r="AU254" s="144" t="s">
        <v>205</v>
      </c>
      <c r="AY254" s="18" t="s">
        <v>187</v>
      </c>
      <c r="BE254" s="145">
        <f>IF(N254="základní",J254,0)</f>
        <v>0</v>
      </c>
      <c r="BF254" s="145">
        <f>IF(N254="snížená",J254,0)</f>
        <v>0</v>
      </c>
      <c r="BG254" s="145">
        <f>IF(N254="zákl. přenesená",J254,0)</f>
        <v>0</v>
      </c>
      <c r="BH254" s="145">
        <f>IF(N254="sníž. přenesená",J254,0)</f>
        <v>0</v>
      </c>
      <c r="BI254" s="145">
        <f>IF(N254="nulová",J254,0)</f>
        <v>0</v>
      </c>
      <c r="BJ254" s="18" t="s">
        <v>21</v>
      </c>
      <c r="BK254" s="145">
        <f>ROUND(I254*H254,2)</f>
        <v>0</v>
      </c>
      <c r="BL254" s="18" t="s">
        <v>194</v>
      </c>
      <c r="BM254" s="144" t="s">
        <v>646</v>
      </c>
    </row>
    <row r="255" spans="2:65" s="1" customFormat="1" ht="16.5" customHeight="1">
      <c r="B255" s="33"/>
      <c r="C255" s="170" t="s">
        <v>441</v>
      </c>
      <c r="D255" s="170" t="s">
        <v>244</v>
      </c>
      <c r="E255" s="171" t="s">
        <v>1866</v>
      </c>
      <c r="F255" s="172" t="s">
        <v>1867</v>
      </c>
      <c r="G255" s="173" t="s">
        <v>192</v>
      </c>
      <c r="H255" s="174">
        <v>7.7</v>
      </c>
      <c r="I255" s="175"/>
      <c r="J255" s="176">
        <f>ROUND(I255*H255,2)</f>
        <v>0</v>
      </c>
      <c r="K255" s="172" t="s">
        <v>1</v>
      </c>
      <c r="L255" s="177"/>
      <c r="M255" s="178" t="s">
        <v>1</v>
      </c>
      <c r="N255" s="179" t="s">
        <v>46</v>
      </c>
      <c r="P255" s="142">
        <f>O255*H255</f>
        <v>0</v>
      </c>
      <c r="Q255" s="142">
        <v>0</v>
      </c>
      <c r="R255" s="142">
        <f>Q255*H255</f>
        <v>0</v>
      </c>
      <c r="S255" s="142">
        <v>0</v>
      </c>
      <c r="T255" s="143">
        <f>S255*H255</f>
        <v>0</v>
      </c>
      <c r="AR255" s="144" t="s">
        <v>234</v>
      </c>
      <c r="AT255" s="144" t="s">
        <v>244</v>
      </c>
      <c r="AU255" s="144" t="s">
        <v>205</v>
      </c>
      <c r="AY255" s="18" t="s">
        <v>187</v>
      </c>
      <c r="BE255" s="145">
        <f>IF(N255="základní",J255,0)</f>
        <v>0</v>
      </c>
      <c r="BF255" s="145">
        <f>IF(N255="snížená",J255,0)</f>
        <v>0</v>
      </c>
      <c r="BG255" s="145">
        <f>IF(N255="zákl. přenesená",J255,0)</f>
        <v>0</v>
      </c>
      <c r="BH255" s="145">
        <f>IF(N255="sníž. přenesená",J255,0)</f>
        <v>0</v>
      </c>
      <c r="BI255" s="145">
        <f>IF(N255="nulová",J255,0)</f>
        <v>0</v>
      </c>
      <c r="BJ255" s="18" t="s">
        <v>21</v>
      </c>
      <c r="BK255" s="145">
        <f>ROUND(I255*H255,2)</f>
        <v>0</v>
      </c>
      <c r="BL255" s="18" t="s">
        <v>194</v>
      </c>
      <c r="BM255" s="144" t="s">
        <v>654</v>
      </c>
    </row>
    <row r="256" spans="2:65" s="1" customFormat="1" ht="28.8">
      <c r="B256" s="33"/>
      <c r="D256" s="147" t="s">
        <v>219</v>
      </c>
      <c r="F256" s="167" t="s">
        <v>1868</v>
      </c>
      <c r="I256" s="168"/>
      <c r="L256" s="33"/>
      <c r="M256" s="169"/>
      <c r="T256" s="57"/>
      <c r="AT256" s="18" t="s">
        <v>219</v>
      </c>
      <c r="AU256" s="18" t="s">
        <v>205</v>
      </c>
    </row>
    <row r="257" spans="2:65" s="12" customFormat="1" ht="10.199999999999999">
      <c r="B257" s="146"/>
      <c r="D257" s="147" t="s">
        <v>196</v>
      </c>
      <c r="E257" s="148" t="s">
        <v>1</v>
      </c>
      <c r="F257" s="149" t="s">
        <v>1869</v>
      </c>
      <c r="H257" s="150">
        <v>7.7</v>
      </c>
      <c r="I257" s="151"/>
      <c r="L257" s="146"/>
      <c r="M257" s="152"/>
      <c r="T257" s="153"/>
      <c r="AT257" s="148" t="s">
        <v>196</v>
      </c>
      <c r="AU257" s="148" t="s">
        <v>205</v>
      </c>
      <c r="AV257" s="12" t="s">
        <v>91</v>
      </c>
      <c r="AW257" s="12" t="s">
        <v>36</v>
      </c>
      <c r="AX257" s="12" t="s">
        <v>81</v>
      </c>
      <c r="AY257" s="148" t="s">
        <v>187</v>
      </c>
    </row>
    <row r="258" spans="2:65" s="13" customFormat="1" ht="10.199999999999999">
      <c r="B258" s="154"/>
      <c r="D258" s="147" t="s">
        <v>196</v>
      </c>
      <c r="E258" s="155" t="s">
        <v>1</v>
      </c>
      <c r="F258" s="156" t="s">
        <v>198</v>
      </c>
      <c r="H258" s="157">
        <v>7.7</v>
      </c>
      <c r="I258" s="158"/>
      <c r="L258" s="154"/>
      <c r="M258" s="159"/>
      <c r="T258" s="160"/>
      <c r="AT258" s="155" t="s">
        <v>196</v>
      </c>
      <c r="AU258" s="155" t="s">
        <v>205</v>
      </c>
      <c r="AV258" s="13" t="s">
        <v>194</v>
      </c>
      <c r="AW258" s="13" t="s">
        <v>36</v>
      </c>
      <c r="AX258" s="13" t="s">
        <v>21</v>
      </c>
      <c r="AY258" s="155" t="s">
        <v>187</v>
      </c>
    </row>
    <row r="259" spans="2:65" s="1" customFormat="1" ht="16.5" customHeight="1">
      <c r="B259" s="33"/>
      <c r="C259" s="170" t="s">
        <v>446</v>
      </c>
      <c r="D259" s="170" t="s">
        <v>244</v>
      </c>
      <c r="E259" s="171" t="s">
        <v>1870</v>
      </c>
      <c r="F259" s="172" t="s">
        <v>1871</v>
      </c>
      <c r="G259" s="173" t="s">
        <v>192</v>
      </c>
      <c r="H259" s="174">
        <v>11</v>
      </c>
      <c r="I259" s="175"/>
      <c r="J259" s="176">
        <f>ROUND(I259*H259,2)</f>
        <v>0</v>
      </c>
      <c r="K259" s="172" t="s">
        <v>1</v>
      </c>
      <c r="L259" s="177"/>
      <c r="M259" s="178" t="s">
        <v>1</v>
      </c>
      <c r="N259" s="179" t="s">
        <v>46</v>
      </c>
      <c r="P259" s="142">
        <f>O259*H259</f>
        <v>0</v>
      </c>
      <c r="Q259" s="142">
        <v>0</v>
      </c>
      <c r="R259" s="142">
        <f>Q259*H259</f>
        <v>0</v>
      </c>
      <c r="S259" s="142">
        <v>0</v>
      </c>
      <c r="T259" s="143">
        <f>S259*H259</f>
        <v>0</v>
      </c>
      <c r="AR259" s="144" t="s">
        <v>234</v>
      </c>
      <c r="AT259" s="144" t="s">
        <v>244</v>
      </c>
      <c r="AU259" s="144" t="s">
        <v>205</v>
      </c>
      <c r="AY259" s="18" t="s">
        <v>187</v>
      </c>
      <c r="BE259" s="145">
        <f>IF(N259="základní",J259,0)</f>
        <v>0</v>
      </c>
      <c r="BF259" s="145">
        <f>IF(N259="snížená",J259,0)</f>
        <v>0</v>
      </c>
      <c r="BG259" s="145">
        <f>IF(N259="zákl. přenesená",J259,0)</f>
        <v>0</v>
      </c>
      <c r="BH259" s="145">
        <f>IF(N259="sníž. přenesená",J259,0)</f>
        <v>0</v>
      </c>
      <c r="BI259" s="145">
        <f>IF(N259="nulová",J259,0)</f>
        <v>0</v>
      </c>
      <c r="BJ259" s="18" t="s">
        <v>21</v>
      </c>
      <c r="BK259" s="145">
        <f>ROUND(I259*H259,2)</f>
        <v>0</v>
      </c>
      <c r="BL259" s="18" t="s">
        <v>194</v>
      </c>
      <c r="BM259" s="144" t="s">
        <v>669</v>
      </c>
    </row>
    <row r="260" spans="2:65" s="1" customFormat="1" ht="28.8">
      <c r="B260" s="33"/>
      <c r="D260" s="147" t="s">
        <v>219</v>
      </c>
      <c r="F260" s="167" t="s">
        <v>1872</v>
      </c>
      <c r="I260" s="168"/>
      <c r="L260" s="33"/>
      <c r="M260" s="169"/>
      <c r="T260" s="57"/>
      <c r="AT260" s="18" t="s">
        <v>219</v>
      </c>
      <c r="AU260" s="18" t="s">
        <v>205</v>
      </c>
    </row>
    <row r="261" spans="2:65" s="12" customFormat="1" ht="10.199999999999999">
      <c r="B261" s="146"/>
      <c r="D261" s="147" t="s">
        <v>196</v>
      </c>
      <c r="E261" s="148" t="s">
        <v>1</v>
      </c>
      <c r="F261" s="149" t="s">
        <v>1873</v>
      </c>
      <c r="H261" s="150">
        <v>11</v>
      </c>
      <c r="I261" s="151"/>
      <c r="L261" s="146"/>
      <c r="M261" s="152"/>
      <c r="T261" s="153"/>
      <c r="AT261" s="148" t="s">
        <v>196</v>
      </c>
      <c r="AU261" s="148" t="s">
        <v>205</v>
      </c>
      <c r="AV261" s="12" t="s">
        <v>91</v>
      </c>
      <c r="AW261" s="12" t="s">
        <v>36</v>
      </c>
      <c r="AX261" s="12" t="s">
        <v>81</v>
      </c>
      <c r="AY261" s="148" t="s">
        <v>187</v>
      </c>
    </row>
    <row r="262" spans="2:65" s="13" customFormat="1" ht="10.199999999999999">
      <c r="B262" s="154"/>
      <c r="D262" s="147" t="s">
        <v>196</v>
      </c>
      <c r="E262" s="155" t="s">
        <v>1</v>
      </c>
      <c r="F262" s="156" t="s">
        <v>198</v>
      </c>
      <c r="H262" s="157">
        <v>11</v>
      </c>
      <c r="I262" s="158"/>
      <c r="L262" s="154"/>
      <c r="M262" s="159"/>
      <c r="T262" s="160"/>
      <c r="AT262" s="155" t="s">
        <v>196</v>
      </c>
      <c r="AU262" s="155" t="s">
        <v>205</v>
      </c>
      <c r="AV262" s="13" t="s">
        <v>194</v>
      </c>
      <c r="AW262" s="13" t="s">
        <v>36</v>
      </c>
      <c r="AX262" s="13" t="s">
        <v>21</v>
      </c>
      <c r="AY262" s="155" t="s">
        <v>187</v>
      </c>
    </row>
    <row r="263" spans="2:65" s="1" customFormat="1" ht="24.15" customHeight="1">
      <c r="B263" s="33"/>
      <c r="C263" s="133" t="s">
        <v>451</v>
      </c>
      <c r="D263" s="133" t="s">
        <v>189</v>
      </c>
      <c r="E263" s="134" t="s">
        <v>1874</v>
      </c>
      <c r="F263" s="135" t="s">
        <v>1875</v>
      </c>
      <c r="G263" s="136" t="s">
        <v>253</v>
      </c>
      <c r="H263" s="137">
        <v>2450</v>
      </c>
      <c r="I263" s="138"/>
      <c r="J263" s="139">
        <f>ROUND(I263*H263,2)</f>
        <v>0</v>
      </c>
      <c r="K263" s="135" t="s">
        <v>193</v>
      </c>
      <c r="L263" s="33"/>
      <c r="M263" s="140" t="s">
        <v>1</v>
      </c>
      <c r="N263" s="141" t="s">
        <v>46</v>
      </c>
      <c r="P263" s="142">
        <f>O263*H263</f>
        <v>0</v>
      </c>
      <c r="Q263" s="142">
        <v>0</v>
      </c>
      <c r="R263" s="142">
        <f>Q263*H263</f>
        <v>0</v>
      </c>
      <c r="S263" s="142">
        <v>0</v>
      </c>
      <c r="T263" s="143">
        <f>S263*H263</f>
        <v>0</v>
      </c>
      <c r="AR263" s="144" t="s">
        <v>194</v>
      </c>
      <c r="AT263" s="144" t="s">
        <v>189</v>
      </c>
      <c r="AU263" s="144" t="s">
        <v>205</v>
      </c>
      <c r="AY263" s="18" t="s">
        <v>187</v>
      </c>
      <c r="BE263" s="145">
        <f>IF(N263="základní",J263,0)</f>
        <v>0</v>
      </c>
      <c r="BF263" s="145">
        <f>IF(N263="snížená",J263,0)</f>
        <v>0</v>
      </c>
      <c r="BG263" s="145">
        <f>IF(N263="zákl. přenesená",J263,0)</f>
        <v>0</v>
      </c>
      <c r="BH263" s="145">
        <f>IF(N263="sníž. přenesená",J263,0)</f>
        <v>0</v>
      </c>
      <c r="BI263" s="145">
        <f>IF(N263="nulová",J263,0)</f>
        <v>0</v>
      </c>
      <c r="BJ263" s="18" t="s">
        <v>21</v>
      </c>
      <c r="BK263" s="145">
        <f>ROUND(I263*H263,2)</f>
        <v>0</v>
      </c>
      <c r="BL263" s="18" t="s">
        <v>194</v>
      </c>
      <c r="BM263" s="144" t="s">
        <v>694</v>
      </c>
    </row>
    <row r="264" spans="2:65" s="1" customFormat="1" ht="19.2">
      <c r="B264" s="33"/>
      <c r="D264" s="147" t="s">
        <v>219</v>
      </c>
      <c r="F264" s="167" t="s">
        <v>1876</v>
      </c>
      <c r="I264" s="168"/>
      <c r="L264" s="33"/>
      <c r="M264" s="169"/>
      <c r="T264" s="57"/>
      <c r="AT264" s="18" t="s">
        <v>219</v>
      </c>
      <c r="AU264" s="18" t="s">
        <v>205</v>
      </c>
    </row>
    <row r="265" spans="2:65" s="12" customFormat="1" ht="10.199999999999999">
      <c r="B265" s="146"/>
      <c r="D265" s="147" t="s">
        <v>196</v>
      </c>
      <c r="E265" s="148" t="s">
        <v>1</v>
      </c>
      <c r="F265" s="149" t="s">
        <v>1877</v>
      </c>
      <c r="H265" s="150">
        <v>2030</v>
      </c>
      <c r="I265" s="151"/>
      <c r="L265" s="146"/>
      <c r="M265" s="152"/>
      <c r="T265" s="153"/>
      <c r="AT265" s="148" t="s">
        <v>196</v>
      </c>
      <c r="AU265" s="148" t="s">
        <v>205</v>
      </c>
      <c r="AV265" s="12" t="s">
        <v>91</v>
      </c>
      <c r="AW265" s="12" t="s">
        <v>36</v>
      </c>
      <c r="AX265" s="12" t="s">
        <v>81</v>
      </c>
      <c r="AY265" s="148" t="s">
        <v>187</v>
      </c>
    </row>
    <row r="266" spans="2:65" s="12" customFormat="1" ht="10.199999999999999">
      <c r="B266" s="146"/>
      <c r="D266" s="147" t="s">
        <v>196</v>
      </c>
      <c r="E266" s="148" t="s">
        <v>1</v>
      </c>
      <c r="F266" s="149" t="s">
        <v>1878</v>
      </c>
      <c r="H266" s="150">
        <v>420</v>
      </c>
      <c r="I266" s="151"/>
      <c r="L266" s="146"/>
      <c r="M266" s="152"/>
      <c r="T266" s="153"/>
      <c r="AT266" s="148" t="s">
        <v>196</v>
      </c>
      <c r="AU266" s="148" t="s">
        <v>205</v>
      </c>
      <c r="AV266" s="12" t="s">
        <v>91</v>
      </c>
      <c r="AW266" s="12" t="s">
        <v>36</v>
      </c>
      <c r="AX266" s="12" t="s">
        <v>81</v>
      </c>
      <c r="AY266" s="148" t="s">
        <v>187</v>
      </c>
    </row>
    <row r="267" spans="2:65" s="13" customFormat="1" ht="10.199999999999999">
      <c r="B267" s="154"/>
      <c r="D267" s="147" t="s">
        <v>196</v>
      </c>
      <c r="E267" s="155" t="s">
        <v>1</v>
      </c>
      <c r="F267" s="156" t="s">
        <v>198</v>
      </c>
      <c r="H267" s="157">
        <v>2450</v>
      </c>
      <c r="I267" s="158"/>
      <c r="L267" s="154"/>
      <c r="M267" s="159"/>
      <c r="T267" s="160"/>
      <c r="AT267" s="155" t="s">
        <v>196</v>
      </c>
      <c r="AU267" s="155" t="s">
        <v>205</v>
      </c>
      <c r="AV267" s="13" t="s">
        <v>194</v>
      </c>
      <c r="AW267" s="13" t="s">
        <v>36</v>
      </c>
      <c r="AX267" s="13" t="s">
        <v>21</v>
      </c>
      <c r="AY267" s="155" t="s">
        <v>187</v>
      </c>
    </row>
    <row r="268" spans="2:65" s="1" customFormat="1" ht="24.15" customHeight="1">
      <c r="B268" s="33"/>
      <c r="C268" s="133" t="s">
        <v>455</v>
      </c>
      <c r="D268" s="133" t="s">
        <v>189</v>
      </c>
      <c r="E268" s="134" t="s">
        <v>1879</v>
      </c>
      <c r="F268" s="135" t="s">
        <v>1880</v>
      </c>
      <c r="G268" s="136" t="s">
        <v>253</v>
      </c>
      <c r="H268" s="137">
        <v>670</v>
      </c>
      <c r="I268" s="138"/>
      <c r="J268" s="139">
        <f>ROUND(I268*H268,2)</f>
        <v>0</v>
      </c>
      <c r="K268" s="135" t="s">
        <v>193</v>
      </c>
      <c r="L268" s="33"/>
      <c r="M268" s="140" t="s">
        <v>1</v>
      </c>
      <c r="N268" s="141" t="s">
        <v>46</v>
      </c>
      <c r="P268" s="142">
        <f>O268*H268</f>
        <v>0</v>
      </c>
      <c r="Q268" s="142">
        <v>0</v>
      </c>
      <c r="R268" s="142">
        <f>Q268*H268</f>
        <v>0</v>
      </c>
      <c r="S268" s="142">
        <v>0</v>
      </c>
      <c r="T268" s="143">
        <f>S268*H268</f>
        <v>0</v>
      </c>
      <c r="AR268" s="144" t="s">
        <v>194</v>
      </c>
      <c r="AT268" s="144" t="s">
        <v>189</v>
      </c>
      <c r="AU268" s="144" t="s">
        <v>205</v>
      </c>
      <c r="AY268" s="18" t="s">
        <v>187</v>
      </c>
      <c r="BE268" s="145">
        <f>IF(N268="základní",J268,0)</f>
        <v>0</v>
      </c>
      <c r="BF268" s="145">
        <f>IF(N268="snížená",J268,0)</f>
        <v>0</v>
      </c>
      <c r="BG268" s="145">
        <f>IF(N268="zákl. přenesená",J268,0)</f>
        <v>0</v>
      </c>
      <c r="BH268" s="145">
        <f>IF(N268="sníž. přenesená",J268,0)</f>
        <v>0</v>
      </c>
      <c r="BI268" s="145">
        <f>IF(N268="nulová",J268,0)</f>
        <v>0</v>
      </c>
      <c r="BJ268" s="18" t="s">
        <v>21</v>
      </c>
      <c r="BK268" s="145">
        <f>ROUND(I268*H268,2)</f>
        <v>0</v>
      </c>
      <c r="BL268" s="18" t="s">
        <v>194</v>
      </c>
      <c r="BM268" s="144" t="s">
        <v>714</v>
      </c>
    </row>
    <row r="269" spans="2:65" s="1" customFormat="1" ht="19.2">
      <c r="B269" s="33"/>
      <c r="D269" s="147" t="s">
        <v>219</v>
      </c>
      <c r="F269" s="167" t="s">
        <v>1876</v>
      </c>
      <c r="I269" s="168"/>
      <c r="L269" s="33"/>
      <c r="M269" s="169"/>
      <c r="T269" s="57"/>
      <c r="AT269" s="18" t="s">
        <v>219</v>
      </c>
      <c r="AU269" s="18" t="s">
        <v>205</v>
      </c>
    </row>
    <row r="270" spans="2:65" s="12" customFormat="1" ht="10.199999999999999">
      <c r="B270" s="146"/>
      <c r="D270" s="147" t="s">
        <v>196</v>
      </c>
      <c r="E270" s="148" t="s">
        <v>1</v>
      </c>
      <c r="F270" s="149" t="s">
        <v>1881</v>
      </c>
      <c r="H270" s="150">
        <v>620</v>
      </c>
      <c r="I270" s="151"/>
      <c r="L270" s="146"/>
      <c r="M270" s="152"/>
      <c r="T270" s="153"/>
      <c r="AT270" s="148" t="s">
        <v>196</v>
      </c>
      <c r="AU270" s="148" t="s">
        <v>205</v>
      </c>
      <c r="AV270" s="12" t="s">
        <v>91</v>
      </c>
      <c r="AW270" s="12" t="s">
        <v>36</v>
      </c>
      <c r="AX270" s="12" t="s">
        <v>81</v>
      </c>
      <c r="AY270" s="148" t="s">
        <v>187</v>
      </c>
    </row>
    <row r="271" spans="2:65" s="12" customFormat="1" ht="10.199999999999999">
      <c r="B271" s="146"/>
      <c r="D271" s="147" t="s">
        <v>196</v>
      </c>
      <c r="E271" s="148" t="s">
        <v>1</v>
      </c>
      <c r="F271" s="149" t="s">
        <v>1882</v>
      </c>
      <c r="H271" s="150">
        <v>50</v>
      </c>
      <c r="I271" s="151"/>
      <c r="L271" s="146"/>
      <c r="M271" s="152"/>
      <c r="T271" s="153"/>
      <c r="AT271" s="148" t="s">
        <v>196</v>
      </c>
      <c r="AU271" s="148" t="s">
        <v>205</v>
      </c>
      <c r="AV271" s="12" t="s">
        <v>91</v>
      </c>
      <c r="AW271" s="12" t="s">
        <v>36</v>
      </c>
      <c r="AX271" s="12" t="s">
        <v>81</v>
      </c>
      <c r="AY271" s="148" t="s">
        <v>187</v>
      </c>
    </row>
    <row r="272" spans="2:65" s="13" customFormat="1" ht="10.199999999999999">
      <c r="B272" s="154"/>
      <c r="D272" s="147" t="s">
        <v>196</v>
      </c>
      <c r="E272" s="155" t="s">
        <v>1</v>
      </c>
      <c r="F272" s="156" t="s">
        <v>198</v>
      </c>
      <c r="H272" s="157">
        <v>670</v>
      </c>
      <c r="I272" s="158"/>
      <c r="L272" s="154"/>
      <c r="M272" s="159"/>
      <c r="T272" s="160"/>
      <c r="AT272" s="155" t="s">
        <v>196</v>
      </c>
      <c r="AU272" s="155" t="s">
        <v>205</v>
      </c>
      <c r="AV272" s="13" t="s">
        <v>194</v>
      </c>
      <c r="AW272" s="13" t="s">
        <v>36</v>
      </c>
      <c r="AX272" s="13" t="s">
        <v>21</v>
      </c>
      <c r="AY272" s="155" t="s">
        <v>187</v>
      </c>
    </row>
    <row r="273" spans="2:65" s="1" customFormat="1" ht="24.15" customHeight="1">
      <c r="B273" s="33"/>
      <c r="C273" s="133" t="s">
        <v>461</v>
      </c>
      <c r="D273" s="133" t="s">
        <v>189</v>
      </c>
      <c r="E273" s="134" t="s">
        <v>1883</v>
      </c>
      <c r="F273" s="135" t="s">
        <v>1884</v>
      </c>
      <c r="G273" s="136" t="s">
        <v>253</v>
      </c>
      <c r="H273" s="137">
        <v>620</v>
      </c>
      <c r="I273" s="138"/>
      <c r="J273" s="139">
        <f>ROUND(I273*H273,2)</f>
        <v>0</v>
      </c>
      <c r="K273" s="135" t="s">
        <v>193</v>
      </c>
      <c r="L273" s="33"/>
      <c r="M273" s="140" t="s">
        <v>1</v>
      </c>
      <c r="N273" s="141" t="s">
        <v>46</v>
      </c>
      <c r="P273" s="142">
        <f>O273*H273</f>
        <v>0</v>
      </c>
      <c r="Q273" s="142">
        <v>0</v>
      </c>
      <c r="R273" s="142">
        <f>Q273*H273</f>
        <v>0</v>
      </c>
      <c r="S273" s="142">
        <v>0</v>
      </c>
      <c r="T273" s="143">
        <f>S273*H273</f>
        <v>0</v>
      </c>
      <c r="AR273" s="144" t="s">
        <v>194</v>
      </c>
      <c r="AT273" s="144" t="s">
        <v>189</v>
      </c>
      <c r="AU273" s="144" t="s">
        <v>205</v>
      </c>
      <c r="AY273" s="18" t="s">
        <v>187</v>
      </c>
      <c r="BE273" s="145">
        <f>IF(N273="základní",J273,0)</f>
        <v>0</v>
      </c>
      <c r="BF273" s="145">
        <f>IF(N273="snížená",J273,0)</f>
        <v>0</v>
      </c>
      <c r="BG273" s="145">
        <f>IF(N273="zákl. přenesená",J273,0)</f>
        <v>0</v>
      </c>
      <c r="BH273" s="145">
        <f>IF(N273="sníž. přenesená",J273,0)</f>
        <v>0</v>
      </c>
      <c r="BI273" s="145">
        <f>IF(N273="nulová",J273,0)</f>
        <v>0</v>
      </c>
      <c r="BJ273" s="18" t="s">
        <v>21</v>
      </c>
      <c r="BK273" s="145">
        <f>ROUND(I273*H273,2)</f>
        <v>0</v>
      </c>
      <c r="BL273" s="18" t="s">
        <v>194</v>
      </c>
      <c r="BM273" s="144" t="s">
        <v>559</v>
      </c>
    </row>
    <row r="274" spans="2:65" s="1" customFormat="1" ht="19.2">
      <c r="B274" s="33"/>
      <c r="D274" s="147" t="s">
        <v>219</v>
      </c>
      <c r="F274" s="167" t="s">
        <v>1876</v>
      </c>
      <c r="I274" s="168"/>
      <c r="L274" s="33"/>
      <c r="M274" s="169"/>
      <c r="T274" s="57"/>
      <c r="AT274" s="18" t="s">
        <v>219</v>
      </c>
      <c r="AU274" s="18" t="s">
        <v>205</v>
      </c>
    </row>
    <row r="275" spans="2:65" s="12" customFormat="1" ht="10.199999999999999">
      <c r="B275" s="146"/>
      <c r="D275" s="147" t="s">
        <v>196</v>
      </c>
      <c r="E275" s="148" t="s">
        <v>1</v>
      </c>
      <c r="F275" s="149" t="s">
        <v>1885</v>
      </c>
      <c r="H275" s="150">
        <v>620</v>
      </c>
      <c r="I275" s="151"/>
      <c r="L275" s="146"/>
      <c r="M275" s="152"/>
      <c r="T275" s="153"/>
      <c r="AT275" s="148" t="s">
        <v>196</v>
      </c>
      <c r="AU275" s="148" t="s">
        <v>205</v>
      </c>
      <c r="AV275" s="12" t="s">
        <v>91</v>
      </c>
      <c r="AW275" s="12" t="s">
        <v>36</v>
      </c>
      <c r="AX275" s="12" t="s">
        <v>81</v>
      </c>
      <c r="AY275" s="148" t="s">
        <v>187</v>
      </c>
    </row>
    <row r="276" spans="2:65" s="13" customFormat="1" ht="10.199999999999999">
      <c r="B276" s="154"/>
      <c r="D276" s="147" t="s">
        <v>196</v>
      </c>
      <c r="E276" s="155" t="s">
        <v>1</v>
      </c>
      <c r="F276" s="156" t="s">
        <v>198</v>
      </c>
      <c r="H276" s="157">
        <v>620</v>
      </c>
      <c r="I276" s="158"/>
      <c r="L276" s="154"/>
      <c r="M276" s="159"/>
      <c r="T276" s="160"/>
      <c r="AT276" s="155" t="s">
        <v>196</v>
      </c>
      <c r="AU276" s="155" t="s">
        <v>205</v>
      </c>
      <c r="AV276" s="13" t="s">
        <v>194</v>
      </c>
      <c r="AW276" s="13" t="s">
        <v>36</v>
      </c>
      <c r="AX276" s="13" t="s">
        <v>21</v>
      </c>
      <c r="AY276" s="155" t="s">
        <v>187</v>
      </c>
    </row>
    <row r="277" spans="2:65" s="1" customFormat="1" ht="24.15" customHeight="1">
      <c r="B277" s="33"/>
      <c r="C277" s="133" t="s">
        <v>467</v>
      </c>
      <c r="D277" s="133" t="s">
        <v>189</v>
      </c>
      <c r="E277" s="134" t="s">
        <v>1886</v>
      </c>
      <c r="F277" s="135" t="s">
        <v>1887</v>
      </c>
      <c r="G277" s="136" t="s">
        <v>253</v>
      </c>
      <c r="H277" s="137">
        <v>330</v>
      </c>
      <c r="I277" s="138"/>
      <c r="J277" s="139">
        <f>ROUND(I277*H277,2)</f>
        <v>0</v>
      </c>
      <c r="K277" s="135" t="s">
        <v>193</v>
      </c>
      <c r="L277" s="33"/>
      <c r="M277" s="140" t="s">
        <v>1</v>
      </c>
      <c r="N277" s="141" t="s">
        <v>46</v>
      </c>
      <c r="P277" s="142">
        <f>O277*H277</f>
        <v>0</v>
      </c>
      <c r="Q277" s="142">
        <v>0</v>
      </c>
      <c r="R277" s="142">
        <f>Q277*H277</f>
        <v>0</v>
      </c>
      <c r="S277" s="142">
        <v>0</v>
      </c>
      <c r="T277" s="143">
        <f>S277*H277</f>
        <v>0</v>
      </c>
      <c r="AR277" s="144" t="s">
        <v>194</v>
      </c>
      <c r="AT277" s="144" t="s">
        <v>189</v>
      </c>
      <c r="AU277" s="144" t="s">
        <v>205</v>
      </c>
      <c r="AY277" s="18" t="s">
        <v>187</v>
      </c>
      <c r="BE277" s="145">
        <f>IF(N277="základní",J277,0)</f>
        <v>0</v>
      </c>
      <c r="BF277" s="145">
        <f>IF(N277="snížená",J277,0)</f>
        <v>0</v>
      </c>
      <c r="BG277" s="145">
        <f>IF(N277="zákl. přenesená",J277,0)</f>
        <v>0</v>
      </c>
      <c r="BH277" s="145">
        <f>IF(N277="sníž. přenesená",J277,0)</f>
        <v>0</v>
      </c>
      <c r="BI277" s="145">
        <f>IF(N277="nulová",J277,0)</f>
        <v>0</v>
      </c>
      <c r="BJ277" s="18" t="s">
        <v>21</v>
      </c>
      <c r="BK277" s="145">
        <f>ROUND(I277*H277,2)</f>
        <v>0</v>
      </c>
      <c r="BL277" s="18" t="s">
        <v>194</v>
      </c>
      <c r="BM277" s="144" t="s">
        <v>733</v>
      </c>
    </row>
    <row r="278" spans="2:65" s="1" customFormat="1" ht="19.2">
      <c r="B278" s="33"/>
      <c r="D278" s="147" t="s">
        <v>219</v>
      </c>
      <c r="F278" s="167" t="s">
        <v>1876</v>
      </c>
      <c r="I278" s="168"/>
      <c r="L278" s="33"/>
      <c r="M278" s="169"/>
      <c r="T278" s="57"/>
      <c r="AT278" s="18" t="s">
        <v>219</v>
      </c>
      <c r="AU278" s="18" t="s">
        <v>205</v>
      </c>
    </row>
    <row r="279" spans="2:65" s="12" customFormat="1" ht="10.199999999999999">
      <c r="B279" s="146"/>
      <c r="D279" s="147" t="s">
        <v>196</v>
      </c>
      <c r="E279" s="148" t="s">
        <v>1</v>
      </c>
      <c r="F279" s="149" t="s">
        <v>1888</v>
      </c>
      <c r="H279" s="150">
        <v>300</v>
      </c>
      <c r="I279" s="151"/>
      <c r="L279" s="146"/>
      <c r="M279" s="152"/>
      <c r="T279" s="153"/>
      <c r="AT279" s="148" t="s">
        <v>196</v>
      </c>
      <c r="AU279" s="148" t="s">
        <v>205</v>
      </c>
      <c r="AV279" s="12" t="s">
        <v>91</v>
      </c>
      <c r="AW279" s="12" t="s">
        <v>36</v>
      </c>
      <c r="AX279" s="12" t="s">
        <v>81</v>
      </c>
      <c r="AY279" s="148" t="s">
        <v>187</v>
      </c>
    </row>
    <row r="280" spans="2:65" s="12" customFormat="1" ht="10.199999999999999">
      <c r="B280" s="146"/>
      <c r="D280" s="147" t="s">
        <v>196</v>
      </c>
      <c r="E280" s="148" t="s">
        <v>1</v>
      </c>
      <c r="F280" s="149" t="s">
        <v>1889</v>
      </c>
      <c r="H280" s="150">
        <v>30</v>
      </c>
      <c r="I280" s="151"/>
      <c r="L280" s="146"/>
      <c r="M280" s="152"/>
      <c r="T280" s="153"/>
      <c r="AT280" s="148" t="s">
        <v>196</v>
      </c>
      <c r="AU280" s="148" t="s">
        <v>205</v>
      </c>
      <c r="AV280" s="12" t="s">
        <v>91</v>
      </c>
      <c r="AW280" s="12" t="s">
        <v>36</v>
      </c>
      <c r="AX280" s="12" t="s">
        <v>81</v>
      </c>
      <c r="AY280" s="148" t="s">
        <v>187</v>
      </c>
    </row>
    <row r="281" spans="2:65" s="13" customFormat="1" ht="10.199999999999999">
      <c r="B281" s="154"/>
      <c r="D281" s="147" t="s">
        <v>196</v>
      </c>
      <c r="E281" s="155" t="s">
        <v>1</v>
      </c>
      <c r="F281" s="156" t="s">
        <v>198</v>
      </c>
      <c r="H281" s="157">
        <v>330</v>
      </c>
      <c r="I281" s="158"/>
      <c r="L281" s="154"/>
      <c r="M281" s="159"/>
      <c r="T281" s="160"/>
      <c r="AT281" s="155" t="s">
        <v>196</v>
      </c>
      <c r="AU281" s="155" t="s">
        <v>205</v>
      </c>
      <c r="AV281" s="13" t="s">
        <v>194</v>
      </c>
      <c r="AW281" s="13" t="s">
        <v>36</v>
      </c>
      <c r="AX281" s="13" t="s">
        <v>21</v>
      </c>
      <c r="AY281" s="155" t="s">
        <v>187</v>
      </c>
    </row>
    <row r="282" spans="2:65" s="1" customFormat="1" ht="16.5" customHeight="1">
      <c r="B282" s="33"/>
      <c r="C282" s="170" t="s">
        <v>472</v>
      </c>
      <c r="D282" s="170" t="s">
        <v>244</v>
      </c>
      <c r="E282" s="171" t="s">
        <v>1890</v>
      </c>
      <c r="F282" s="172" t="s">
        <v>1891</v>
      </c>
      <c r="G282" s="173" t="s">
        <v>192</v>
      </c>
      <c r="H282" s="174">
        <v>66.989999999999995</v>
      </c>
      <c r="I282" s="175"/>
      <c r="J282" s="176">
        <f>ROUND(I282*H282,2)</f>
        <v>0</v>
      </c>
      <c r="K282" s="172" t="s">
        <v>1</v>
      </c>
      <c r="L282" s="177"/>
      <c r="M282" s="178" t="s">
        <v>1</v>
      </c>
      <c r="N282" s="179" t="s">
        <v>46</v>
      </c>
      <c r="P282" s="142">
        <f>O282*H282</f>
        <v>0</v>
      </c>
      <c r="Q282" s="142">
        <v>0</v>
      </c>
      <c r="R282" s="142">
        <f>Q282*H282</f>
        <v>0</v>
      </c>
      <c r="S282" s="142">
        <v>0</v>
      </c>
      <c r="T282" s="143">
        <f>S282*H282</f>
        <v>0</v>
      </c>
      <c r="AR282" s="144" t="s">
        <v>234</v>
      </c>
      <c r="AT282" s="144" t="s">
        <v>244</v>
      </c>
      <c r="AU282" s="144" t="s">
        <v>205</v>
      </c>
      <c r="AY282" s="18" t="s">
        <v>187</v>
      </c>
      <c r="BE282" s="145">
        <f>IF(N282="základní",J282,0)</f>
        <v>0</v>
      </c>
      <c r="BF282" s="145">
        <f>IF(N282="snížená",J282,0)</f>
        <v>0</v>
      </c>
      <c r="BG282" s="145">
        <f>IF(N282="zákl. přenesená",J282,0)</f>
        <v>0</v>
      </c>
      <c r="BH282" s="145">
        <f>IF(N282="sníž. přenesená",J282,0)</f>
        <v>0</v>
      </c>
      <c r="BI282" s="145">
        <f>IF(N282="nulová",J282,0)</f>
        <v>0</v>
      </c>
      <c r="BJ282" s="18" t="s">
        <v>21</v>
      </c>
      <c r="BK282" s="145">
        <f>ROUND(I282*H282,2)</f>
        <v>0</v>
      </c>
      <c r="BL282" s="18" t="s">
        <v>194</v>
      </c>
      <c r="BM282" s="144" t="s">
        <v>27</v>
      </c>
    </row>
    <row r="283" spans="2:65" s="1" customFormat="1" ht="38.4">
      <c r="B283" s="33"/>
      <c r="D283" s="147" t="s">
        <v>219</v>
      </c>
      <c r="F283" s="167" t="s">
        <v>1892</v>
      </c>
      <c r="I283" s="168"/>
      <c r="L283" s="33"/>
      <c r="M283" s="169"/>
      <c r="T283" s="57"/>
      <c r="AT283" s="18" t="s">
        <v>219</v>
      </c>
      <c r="AU283" s="18" t="s">
        <v>205</v>
      </c>
    </row>
    <row r="284" spans="2:65" s="12" customFormat="1" ht="10.199999999999999">
      <c r="B284" s="146"/>
      <c r="D284" s="147" t="s">
        <v>196</v>
      </c>
      <c r="E284" s="148" t="s">
        <v>1</v>
      </c>
      <c r="F284" s="149" t="s">
        <v>1893</v>
      </c>
      <c r="H284" s="150">
        <v>60.9</v>
      </c>
      <c r="I284" s="151"/>
      <c r="L284" s="146"/>
      <c r="M284" s="152"/>
      <c r="T284" s="153"/>
      <c r="AT284" s="148" t="s">
        <v>196</v>
      </c>
      <c r="AU284" s="148" t="s">
        <v>205</v>
      </c>
      <c r="AV284" s="12" t="s">
        <v>91</v>
      </c>
      <c r="AW284" s="12" t="s">
        <v>36</v>
      </c>
      <c r="AX284" s="12" t="s">
        <v>81</v>
      </c>
      <c r="AY284" s="148" t="s">
        <v>187</v>
      </c>
    </row>
    <row r="285" spans="2:65" s="13" customFormat="1" ht="10.199999999999999">
      <c r="B285" s="154"/>
      <c r="D285" s="147" t="s">
        <v>196</v>
      </c>
      <c r="E285" s="155" t="s">
        <v>1</v>
      </c>
      <c r="F285" s="156" t="s">
        <v>198</v>
      </c>
      <c r="H285" s="157">
        <v>60.9</v>
      </c>
      <c r="I285" s="158"/>
      <c r="L285" s="154"/>
      <c r="M285" s="159"/>
      <c r="T285" s="160"/>
      <c r="AT285" s="155" t="s">
        <v>196</v>
      </c>
      <c r="AU285" s="155" t="s">
        <v>205</v>
      </c>
      <c r="AV285" s="13" t="s">
        <v>194</v>
      </c>
      <c r="AW285" s="13" t="s">
        <v>36</v>
      </c>
      <c r="AX285" s="13" t="s">
        <v>81</v>
      </c>
      <c r="AY285" s="155" t="s">
        <v>187</v>
      </c>
    </row>
    <row r="286" spans="2:65" s="12" customFormat="1" ht="10.199999999999999">
      <c r="B286" s="146"/>
      <c r="D286" s="147" t="s">
        <v>196</v>
      </c>
      <c r="E286" s="148" t="s">
        <v>1</v>
      </c>
      <c r="F286" s="149" t="s">
        <v>1894</v>
      </c>
      <c r="H286" s="150">
        <v>66.989999999999995</v>
      </c>
      <c r="I286" s="151"/>
      <c r="L286" s="146"/>
      <c r="M286" s="152"/>
      <c r="T286" s="153"/>
      <c r="AT286" s="148" t="s">
        <v>196</v>
      </c>
      <c r="AU286" s="148" t="s">
        <v>205</v>
      </c>
      <c r="AV286" s="12" t="s">
        <v>91</v>
      </c>
      <c r="AW286" s="12" t="s">
        <v>36</v>
      </c>
      <c r="AX286" s="12" t="s">
        <v>81</v>
      </c>
      <c r="AY286" s="148" t="s">
        <v>187</v>
      </c>
    </row>
    <row r="287" spans="2:65" s="13" customFormat="1" ht="10.199999999999999">
      <c r="B287" s="154"/>
      <c r="D287" s="147" t="s">
        <v>196</v>
      </c>
      <c r="E287" s="155" t="s">
        <v>1</v>
      </c>
      <c r="F287" s="156" t="s">
        <v>198</v>
      </c>
      <c r="H287" s="157">
        <v>66.989999999999995</v>
      </c>
      <c r="I287" s="158"/>
      <c r="L287" s="154"/>
      <c r="M287" s="159"/>
      <c r="T287" s="160"/>
      <c r="AT287" s="155" t="s">
        <v>196</v>
      </c>
      <c r="AU287" s="155" t="s">
        <v>205</v>
      </c>
      <c r="AV287" s="13" t="s">
        <v>194</v>
      </c>
      <c r="AW287" s="13" t="s">
        <v>36</v>
      </c>
      <c r="AX287" s="13" t="s">
        <v>21</v>
      </c>
      <c r="AY287" s="155" t="s">
        <v>187</v>
      </c>
    </row>
    <row r="288" spans="2:65" s="1" customFormat="1" ht="16.5" customHeight="1">
      <c r="B288" s="33"/>
      <c r="C288" s="170" t="s">
        <v>477</v>
      </c>
      <c r="D288" s="170" t="s">
        <v>244</v>
      </c>
      <c r="E288" s="171" t="s">
        <v>1895</v>
      </c>
      <c r="F288" s="172" t="s">
        <v>1896</v>
      </c>
      <c r="G288" s="173" t="s">
        <v>192</v>
      </c>
      <c r="H288" s="174">
        <v>6.6829999999999998</v>
      </c>
      <c r="I288" s="175"/>
      <c r="J288" s="176">
        <f>ROUND(I288*H288,2)</f>
        <v>0</v>
      </c>
      <c r="K288" s="172" t="s">
        <v>1</v>
      </c>
      <c r="L288" s="177"/>
      <c r="M288" s="178" t="s">
        <v>1</v>
      </c>
      <c r="N288" s="179" t="s">
        <v>46</v>
      </c>
      <c r="P288" s="142">
        <f>O288*H288</f>
        <v>0</v>
      </c>
      <c r="Q288" s="142">
        <v>0</v>
      </c>
      <c r="R288" s="142">
        <f>Q288*H288</f>
        <v>0</v>
      </c>
      <c r="S288" s="142">
        <v>0</v>
      </c>
      <c r="T288" s="143">
        <f>S288*H288</f>
        <v>0</v>
      </c>
      <c r="AR288" s="144" t="s">
        <v>234</v>
      </c>
      <c r="AT288" s="144" t="s">
        <v>244</v>
      </c>
      <c r="AU288" s="144" t="s">
        <v>205</v>
      </c>
      <c r="AY288" s="18" t="s">
        <v>187</v>
      </c>
      <c r="BE288" s="145">
        <f>IF(N288="základní",J288,0)</f>
        <v>0</v>
      </c>
      <c r="BF288" s="145">
        <f>IF(N288="snížená",J288,0)</f>
        <v>0</v>
      </c>
      <c r="BG288" s="145">
        <f>IF(N288="zákl. přenesená",J288,0)</f>
        <v>0</v>
      </c>
      <c r="BH288" s="145">
        <f>IF(N288="sníž. přenesená",J288,0)</f>
        <v>0</v>
      </c>
      <c r="BI288" s="145">
        <f>IF(N288="nulová",J288,0)</f>
        <v>0</v>
      </c>
      <c r="BJ288" s="18" t="s">
        <v>21</v>
      </c>
      <c r="BK288" s="145">
        <f>ROUND(I288*H288,2)</f>
        <v>0</v>
      </c>
      <c r="BL288" s="18" t="s">
        <v>194</v>
      </c>
      <c r="BM288" s="144" t="s">
        <v>762</v>
      </c>
    </row>
    <row r="289" spans="2:65" s="1" customFormat="1" ht="19.2">
      <c r="B289" s="33"/>
      <c r="D289" s="147" t="s">
        <v>219</v>
      </c>
      <c r="F289" s="167" t="s">
        <v>1897</v>
      </c>
      <c r="I289" s="168"/>
      <c r="L289" s="33"/>
      <c r="M289" s="169"/>
      <c r="T289" s="57"/>
      <c r="AT289" s="18" t="s">
        <v>219</v>
      </c>
      <c r="AU289" s="18" t="s">
        <v>205</v>
      </c>
    </row>
    <row r="290" spans="2:65" s="12" customFormat="1" ht="10.199999999999999">
      <c r="B290" s="146"/>
      <c r="D290" s="147" t="s">
        <v>196</v>
      </c>
      <c r="E290" s="148" t="s">
        <v>1</v>
      </c>
      <c r="F290" s="149" t="s">
        <v>1898</v>
      </c>
      <c r="H290" s="150">
        <v>5.0750000000000002</v>
      </c>
      <c r="I290" s="151"/>
      <c r="L290" s="146"/>
      <c r="M290" s="152"/>
      <c r="T290" s="153"/>
      <c r="AT290" s="148" t="s">
        <v>196</v>
      </c>
      <c r="AU290" s="148" t="s">
        <v>205</v>
      </c>
      <c r="AV290" s="12" t="s">
        <v>91</v>
      </c>
      <c r="AW290" s="12" t="s">
        <v>36</v>
      </c>
      <c r="AX290" s="12" t="s">
        <v>81</v>
      </c>
      <c r="AY290" s="148" t="s">
        <v>187</v>
      </c>
    </row>
    <row r="291" spans="2:65" s="12" customFormat="1" ht="10.199999999999999">
      <c r="B291" s="146"/>
      <c r="D291" s="147" t="s">
        <v>196</v>
      </c>
      <c r="E291" s="148" t="s">
        <v>1</v>
      </c>
      <c r="F291" s="149" t="s">
        <v>1899</v>
      </c>
      <c r="H291" s="150">
        <v>1</v>
      </c>
      <c r="I291" s="151"/>
      <c r="L291" s="146"/>
      <c r="M291" s="152"/>
      <c r="T291" s="153"/>
      <c r="AT291" s="148" t="s">
        <v>196</v>
      </c>
      <c r="AU291" s="148" t="s">
        <v>205</v>
      </c>
      <c r="AV291" s="12" t="s">
        <v>91</v>
      </c>
      <c r="AW291" s="12" t="s">
        <v>36</v>
      </c>
      <c r="AX291" s="12" t="s">
        <v>81</v>
      </c>
      <c r="AY291" s="148" t="s">
        <v>187</v>
      </c>
    </row>
    <row r="292" spans="2:65" s="13" customFormat="1" ht="10.199999999999999">
      <c r="B292" s="154"/>
      <c r="D292" s="147" t="s">
        <v>196</v>
      </c>
      <c r="E292" s="155" t="s">
        <v>1</v>
      </c>
      <c r="F292" s="156" t="s">
        <v>198</v>
      </c>
      <c r="H292" s="157">
        <v>6.0750000000000002</v>
      </c>
      <c r="I292" s="158"/>
      <c r="L292" s="154"/>
      <c r="M292" s="159"/>
      <c r="T292" s="160"/>
      <c r="AT292" s="155" t="s">
        <v>196</v>
      </c>
      <c r="AU292" s="155" t="s">
        <v>205</v>
      </c>
      <c r="AV292" s="13" t="s">
        <v>194</v>
      </c>
      <c r="AW292" s="13" t="s">
        <v>36</v>
      </c>
      <c r="AX292" s="13" t="s">
        <v>81</v>
      </c>
      <c r="AY292" s="155" t="s">
        <v>187</v>
      </c>
    </row>
    <row r="293" spans="2:65" s="12" customFormat="1" ht="10.199999999999999">
      <c r="B293" s="146"/>
      <c r="D293" s="147" t="s">
        <v>196</v>
      </c>
      <c r="E293" s="148" t="s">
        <v>1</v>
      </c>
      <c r="F293" s="149" t="s">
        <v>1900</v>
      </c>
      <c r="H293" s="150">
        <v>6.6829999999999998</v>
      </c>
      <c r="I293" s="151"/>
      <c r="L293" s="146"/>
      <c r="M293" s="152"/>
      <c r="T293" s="153"/>
      <c r="AT293" s="148" t="s">
        <v>196</v>
      </c>
      <c r="AU293" s="148" t="s">
        <v>205</v>
      </c>
      <c r="AV293" s="12" t="s">
        <v>91</v>
      </c>
      <c r="AW293" s="12" t="s">
        <v>36</v>
      </c>
      <c r="AX293" s="12" t="s">
        <v>81</v>
      </c>
      <c r="AY293" s="148" t="s">
        <v>187</v>
      </c>
    </row>
    <row r="294" spans="2:65" s="13" customFormat="1" ht="10.199999999999999">
      <c r="B294" s="154"/>
      <c r="D294" s="147" t="s">
        <v>196</v>
      </c>
      <c r="E294" s="155" t="s">
        <v>1</v>
      </c>
      <c r="F294" s="156" t="s">
        <v>198</v>
      </c>
      <c r="H294" s="157">
        <v>6.6829999999999998</v>
      </c>
      <c r="I294" s="158"/>
      <c r="L294" s="154"/>
      <c r="M294" s="159"/>
      <c r="T294" s="160"/>
      <c r="AT294" s="155" t="s">
        <v>196</v>
      </c>
      <c r="AU294" s="155" t="s">
        <v>205</v>
      </c>
      <c r="AV294" s="13" t="s">
        <v>194</v>
      </c>
      <c r="AW294" s="13" t="s">
        <v>36</v>
      </c>
      <c r="AX294" s="13" t="s">
        <v>21</v>
      </c>
      <c r="AY294" s="155" t="s">
        <v>187</v>
      </c>
    </row>
    <row r="295" spans="2:65" s="1" customFormat="1" ht="16.5" customHeight="1">
      <c r="B295" s="33"/>
      <c r="C295" s="170" t="s">
        <v>482</v>
      </c>
      <c r="D295" s="170" t="s">
        <v>244</v>
      </c>
      <c r="E295" s="171" t="s">
        <v>1901</v>
      </c>
      <c r="F295" s="172" t="s">
        <v>1902</v>
      </c>
      <c r="G295" s="173" t="s">
        <v>192</v>
      </c>
      <c r="H295" s="174">
        <v>13.2</v>
      </c>
      <c r="I295" s="175"/>
      <c r="J295" s="176">
        <f>ROUND(I295*H295,2)</f>
        <v>0</v>
      </c>
      <c r="K295" s="172" t="s">
        <v>1</v>
      </c>
      <c r="L295" s="177"/>
      <c r="M295" s="178" t="s">
        <v>1</v>
      </c>
      <c r="N295" s="179" t="s">
        <v>46</v>
      </c>
      <c r="P295" s="142">
        <f>O295*H295</f>
        <v>0</v>
      </c>
      <c r="Q295" s="142">
        <v>0</v>
      </c>
      <c r="R295" s="142">
        <f>Q295*H295</f>
        <v>0</v>
      </c>
      <c r="S295" s="142">
        <v>0</v>
      </c>
      <c r="T295" s="143">
        <f>S295*H295</f>
        <v>0</v>
      </c>
      <c r="AR295" s="144" t="s">
        <v>234</v>
      </c>
      <c r="AT295" s="144" t="s">
        <v>244</v>
      </c>
      <c r="AU295" s="144" t="s">
        <v>205</v>
      </c>
      <c r="AY295" s="18" t="s">
        <v>187</v>
      </c>
      <c r="BE295" s="145">
        <f>IF(N295="základní",J295,0)</f>
        <v>0</v>
      </c>
      <c r="BF295" s="145">
        <f>IF(N295="snížená",J295,0)</f>
        <v>0</v>
      </c>
      <c r="BG295" s="145">
        <f>IF(N295="zákl. přenesená",J295,0)</f>
        <v>0</v>
      </c>
      <c r="BH295" s="145">
        <f>IF(N295="sníž. přenesená",J295,0)</f>
        <v>0</v>
      </c>
      <c r="BI295" s="145">
        <f>IF(N295="nulová",J295,0)</f>
        <v>0</v>
      </c>
      <c r="BJ295" s="18" t="s">
        <v>21</v>
      </c>
      <c r="BK295" s="145">
        <f>ROUND(I295*H295,2)</f>
        <v>0</v>
      </c>
      <c r="BL295" s="18" t="s">
        <v>194</v>
      </c>
      <c r="BM295" s="144" t="s">
        <v>776</v>
      </c>
    </row>
    <row r="296" spans="2:65" s="1" customFormat="1" ht="38.4">
      <c r="B296" s="33"/>
      <c r="D296" s="147" t="s">
        <v>219</v>
      </c>
      <c r="F296" s="167" t="s">
        <v>1903</v>
      </c>
      <c r="I296" s="168"/>
      <c r="L296" s="33"/>
      <c r="M296" s="169"/>
      <c r="T296" s="57"/>
      <c r="AT296" s="18" t="s">
        <v>219</v>
      </c>
      <c r="AU296" s="18" t="s">
        <v>205</v>
      </c>
    </row>
    <row r="297" spans="2:65" s="1" customFormat="1" ht="16.5" customHeight="1">
      <c r="B297" s="33"/>
      <c r="C297" s="170" t="s">
        <v>486</v>
      </c>
      <c r="D297" s="170" t="s">
        <v>244</v>
      </c>
      <c r="E297" s="171" t="s">
        <v>1904</v>
      </c>
      <c r="F297" s="172" t="s">
        <v>1905</v>
      </c>
      <c r="G297" s="173" t="s">
        <v>192</v>
      </c>
      <c r="H297" s="174">
        <v>272.8</v>
      </c>
      <c r="I297" s="175"/>
      <c r="J297" s="176">
        <f>ROUND(I297*H297,2)</f>
        <v>0</v>
      </c>
      <c r="K297" s="172" t="s">
        <v>1</v>
      </c>
      <c r="L297" s="177"/>
      <c r="M297" s="178" t="s">
        <v>1</v>
      </c>
      <c r="N297" s="179" t="s">
        <v>46</v>
      </c>
      <c r="P297" s="142">
        <f>O297*H297</f>
        <v>0</v>
      </c>
      <c r="Q297" s="142">
        <v>0</v>
      </c>
      <c r="R297" s="142">
        <f>Q297*H297</f>
        <v>0</v>
      </c>
      <c r="S297" s="142">
        <v>0</v>
      </c>
      <c r="T297" s="143">
        <f>S297*H297</f>
        <v>0</v>
      </c>
      <c r="AR297" s="144" t="s">
        <v>234</v>
      </c>
      <c r="AT297" s="144" t="s">
        <v>244</v>
      </c>
      <c r="AU297" s="144" t="s">
        <v>205</v>
      </c>
      <c r="AY297" s="18" t="s">
        <v>187</v>
      </c>
      <c r="BE297" s="145">
        <f>IF(N297="základní",J297,0)</f>
        <v>0</v>
      </c>
      <c r="BF297" s="145">
        <f>IF(N297="snížená",J297,0)</f>
        <v>0</v>
      </c>
      <c r="BG297" s="145">
        <f>IF(N297="zákl. přenesená",J297,0)</f>
        <v>0</v>
      </c>
      <c r="BH297" s="145">
        <f>IF(N297="sníž. přenesená",J297,0)</f>
        <v>0</v>
      </c>
      <c r="BI297" s="145">
        <f>IF(N297="nulová",J297,0)</f>
        <v>0</v>
      </c>
      <c r="BJ297" s="18" t="s">
        <v>21</v>
      </c>
      <c r="BK297" s="145">
        <f>ROUND(I297*H297,2)</f>
        <v>0</v>
      </c>
      <c r="BL297" s="18" t="s">
        <v>194</v>
      </c>
      <c r="BM297" s="144" t="s">
        <v>788</v>
      </c>
    </row>
    <row r="298" spans="2:65" s="1" customFormat="1" ht="28.8">
      <c r="B298" s="33"/>
      <c r="D298" s="147" t="s">
        <v>219</v>
      </c>
      <c r="F298" s="167" t="s">
        <v>1906</v>
      </c>
      <c r="I298" s="168"/>
      <c r="L298" s="33"/>
      <c r="M298" s="169"/>
      <c r="T298" s="57"/>
      <c r="AT298" s="18" t="s">
        <v>219</v>
      </c>
      <c r="AU298" s="18" t="s">
        <v>205</v>
      </c>
    </row>
    <row r="299" spans="2:65" s="12" customFormat="1" ht="10.199999999999999">
      <c r="B299" s="146"/>
      <c r="D299" s="147" t="s">
        <v>196</v>
      </c>
      <c r="E299" s="148" t="s">
        <v>1</v>
      </c>
      <c r="F299" s="149" t="s">
        <v>1907</v>
      </c>
      <c r="H299" s="150">
        <v>105</v>
      </c>
      <c r="I299" s="151"/>
      <c r="L299" s="146"/>
      <c r="M299" s="152"/>
      <c r="T299" s="153"/>
      <c r="AT299" s="148" t="s">
        <v>196</v>
      </c>
      <c r="AU299" s="148" t="s">
        <v>205</v>
      </c>
      <c r="AV299" s="12" t="s">
        <v>91</v>
      </c>
      <c r="AW299" s="12" t="s">
        <v>36</v>
      </c>
      <c r="AX299" s="12" t="s">
        <v>81</v>
      </c>
      <c r="AY299" s="148" t="s">
        <v>187</v>
      </c>
    </row>
    <row r="300" spans="2:65" s="12" customFormat="1" ht="10.199999999999999">
      <c r="B300" s="146"/>
      <c r="D300" s="147" t="s">
        <v>196</v>
      </c>
      <c r="E300" s="148" t="s">
        <v>1</v>
      </c>
      <c r="F300" s="149" t="s">
        <v>1908</v>
      </c>
      <c r="H300" s="150">
        <v>124</v>
      </c>
      <c r="I300" s="151"/>
      <c r="L300" s="146"/>
      <c r="M300" s="152"/>
      <c r="T300" s="153"/>
      <c r="AT300" s="148" t="s">
        <v>196</v>
      </c>
      <c r="AU300" s="148" t="s">
        <v>205</v>
      </c>
      <c r="AV300" s="12" t="s">
        <v>91</v>
      </c>
      <c r="AW300" s="12" t="s">
        <v>36</v>
      </c>
      <c r="AX300" s="12" t="s">
        <v>81</v>
      </c>
      <c r="AY300" s="148" t="s">
        <v>187</v>
      </c>
    </row>
    <row r="301" spans="2:65" s="12" customFormat="1" ht="10.199999999999999">
      <c r="B301" s="146"/>
      <c r="D301" s="147" t="s">
        <v>196</v>
      </c>
      <c r="E301" s="148" t="s">
        <v>1</v>
      </c>
      <c r="F301" s="149" t="s">
        <v>1909</v>
      </c>
      <c r="H301" s="150">
        <v>9</v>
      </c>
      <c r="I301" s="151"/>
      <c r="L301" s="146"/>
      <c r="M301" s="152"/>
      <c r="T301" s="153"/>
      <c r="AT301" s="148" t="s">
        <v>196</v>
      </c>
      <c r="AU301" s="148" t="s">
        <v>205</v>
      </c>
      <c r="AV301" s="12" t="s">
        <v>91</v>
      </c>
      <c r="AW301" s="12" t="s">
        <v>36</v>
      </c>
      <c r="AX301" s="12" t="s">
        <v>81</v>
      </c>
      <c r="AY301" s="148" t="s">
        <v>187</v>
      </c>
    </row>
    <row r="302" spans="2:65" s="12" customFormat="1" ht="10.199999999999999">
      <c r="B302" s="146"/>
      <c r="D302" s="147" t="s">
        <v>196</v>
      </c>
      <c r="E302" s="148" t="s">
        <v>1</v>
      </c>
      <c r="F302" s="149" t="s">
        <v>1910</v>
      </c>
      <c r="H302" s="150">
        <v>10</v>
      </c>
      <c r="I302" s="151"/>
      <c r="L302" s="146"/>
      <c r="M302" s="152"/>
      <c r="T302" s="153"/>
      <c r="AT302" s="148" t="s">
        <v>196</v>
      </c>
      <c r="AU302" s="148" t="s">
        <v>205</v>
      </c>
      <c r="AV302" s="12" t="s">
        <v>91</v>
      </c>
      <c r="AW302" s="12" t="s">
        <v>36</v>
      </c>
      <c r="AX302" s="12" t="s">
        <v>81</v>
      </c>
      <c r="AY302" s="148" t="s">
        <v>187</v>
      </c>
    </row>
    <row r="303" spans="2:65" s="13" customFormat="1" ht="10.199999999999999">
      <c r="B303" s="154"/>
      <c r="D303" s="147" t="s">
        <v>196</v>
      </c>
      <c r="E303" s="155" t="s">
        <v>1</v>
      </c>
      <c r="F303" s="156" t="s">
        <v>198</v>
      </c>
      <c r="H303" s="157">
        <v>248</v>
      </c>
      <c r="I303" s="158"/>
      <c r="L303" s="154"/>
      <c r="M303" s="159"/>
      <c r="T303" s="160"/>
      <c r="AT303" s="155" t="s">
        <v>196</v>
      </c>
      <c r="AU303" s="155" t="s">
        <v>205</v>
      </c>
      <c r="AV303" s="13" t="s">
        <v>194</v>
      </c>
      <c r="AW303" s="13" t="s">
        <v>36</v>
      </c>
      <c r="AX303" s="13" t="s">
        <v>81</v>
      </c>
      <c r="AY303" s="155" t="s">
        <v>187</v>
      </c>
    </row>
    <row r="304" spans="2:65" s="12" customFormat="1" ht="10.199999999999999">
      <c r="B304" s="146"/>
      <c r="D304" s="147" t="s">
        <v>196</v>
      </c>
      <c r="E304" s="148" t="s">
        <v>1</v>
      </c>
      <c r="F304" s="149" t="s">
        <v>1911</v>
      </c>
      <c r="H304" s="150">
        <v>272.8</v>
      </c>
      <c r="I304" s="151"/>
      <c r="L304" s="146"/>
      <c r="M304" s="152"/>
      <c r="T304" s="153"/>
      <c r="AT304" s="148" t="s">
        <v>196</v>
      </c>
      <c r="AU304" s="148" t="s">
        <v>205</v>
      </c>
      <c r="AV304" s="12" t="s">
        <v>91</v>
      </c>
      <c r="AW304" s="12" t="s">
        <v>36</v>
      </c>
      <c r="AX304" s="12" t="s">
        <v>81</v>
      </c>
      <c r="AY304" s="148" t="s">
        <v>187</v>
      </c>
    </row>
    <row r="305" spans="2:65" s="13" customFormat="1" ht="10.199999999999999">
      <c r="B305" s="154"/>
      <c r="D305" s="147" t="s">
        <v>196</v>
      </c>
      <c r="E305" s="155" t="s">
        <v>1</v>
      </c>
      <c r="F305" s="156" t="s">
        <v>198</v>
      </c>
      <c r="H305" s="157">
        <v>272.8</v>
      </c>
      <c r="I305" s="158"/>
      <c r="L305" s="154"/>
      <c r="M305" s="159"/>
      <c r="T305" s="160"/>
      <c r="AT305" s="155" t="s">
        <v>196</v>
      </c>
      <c r="AU305" s="155" t="s">
        <v>205</v>
      </c>
      <c r="AV305" s="13" t="s">
        <v>194</v>
      </c>
      <c r="AW305" s="13" t="s">
        <v>36</v>
      </c>
      <c r="AX305" s="13" t="s">
        <v>21</v>
      </c>
      <c r="AY305" s="155" t="s">
        <v>187</v>
      </c>
    </row>
    <row r="306" spans="2:65" s="1" customFormat="1" ht="16.5" customHeight="1">
      <c r="B306" s="33"/>
      <c r="C306" s="170" t="s">
        <v>490</v>
      </c>
      <c r="D306" s="170" t="s">
        <v>244</v>
      </c>
      <c r="E306" s="171" t="s">
        <v>1912</v>
      </c>
      <c r="F306" s="172" t="s">
        <v>1913</v>
      </c>
      <c r="G306" s="173" t="s">
        <v>192</v>
      </c>
      <c r="H306" s="174">
        <v>156.5</v>
      </c>
      <c r="I306" s="175"/>
      <c r="J306" s="176">
        <f>ROUND(I306*H306,2)</f>
        <v>0</v>
      </c>
      <c r="K306" s="172" t="s">
        <v>1</v>
      </c>
      <c r="L306" s="177"/>
      <c r="M306" s="178" t="s">
        <v>1</v>
      </c>
      <c r="N306" s="179" t="s">
        <v>46</v>
      </c>
      <c r="P306" s="142">
        <f>O306*H306</f>
        <v>0</v>
      </c>
      <c r="Q306" s="142">
        <v>0</v>
      </c>
      <c r="R306" s="142">
        <f>Q306*H306</f>
        <v>0</v>
      </c>
      <c r="S306" s="142">
        <v>0</v>
      </c>
      <c r="T306" s="143">
        <f>S306*H306</f>
        <v>0</v>
      </c>
      <c r="AR306" s="144" t="s">
        <v>234</v>
      </c>
      <c r="AT306" s="144" t="s">
        <v>244</v>
      </c>
      <c r="AU306" s="144" t="s">
        <v>205</v>
      </c>
      <c r="AY306" s="18" t="s">
        <v>187</v>
      </c>
      <c r="BE306" s="145">
        <f>IF(N306="základní",J306,0)</f>
        <v>0</v>
      </c>
      <c r="BF306" s="145">
        <f>IF(N306="snížená",J306,0)</f>
        <v>0</v>
      </c>
      <c r="BG306" s="145">
        <f>IF(N306="zákl. přenesená",J306,0)</f>
        <v>0</v>
      </c>
      <c r="BH306" s="145">
        <f>IF(N306="sníž. přenesená",J306,0)</f>
        <v>0</v>
      </c>
      <c r="BI306" s="145">
        <f>IF(N306="nulová",J306,0)</f>
        <v>0</v>
      </c>
      <c r="BJ306" s="18" t="s">
        <v>21</v>
      </c>
      <c r="BK306" s="145">
        <f>ROUND(I306*H306,2)</f>
        <v>0</v>
      </c>
      <c r="BL306" s="18" t="s">
        <v>194</v>
      </c>
      <c r="BM306" s="144" t="s">
        <v>796</v>
      </c>
    </row>
    <row r="307" spans="2:65" s="1" customFormat="1" ht="19.2">
      <c r="B307" s="33"/>
      <c r="D307" s="147" t="s">
        <v>219</v>
      </c>
      <c r="F307" s="167" t="s">
        <v>1914</v>
      </c>
      <c r="I307" s="168"/>
      <c r="L307" s="33"/>
      <c r="M307" s="169"/>
      <c r="T307" s="57"/>
      <c r="AT307" s="18" t="s">
        <v>219</v>
      </c>
      <c r="AU307" s="18" t="s">
        <v>205</v>
      </c>
    </row>
    <row r="308" spans="2:65" s="12" customFormat="1" ht="10.199999999999999">
      <c r="B308" s="146"/>
      <c r="D308" s="147" t="s">
        <v>196</v>
      </c>
      <c r="E308" s="148" t="s">
        <v>1</v>
      </c>
      <c r="F308" s="149" t="s">
        <v>1915</v>
      </c>
      <c r="H308" s="150">
        <v>155</v>
      </c>
      <c r="I308" s="151"/>
      <c r="L308" s="146"/>
      <c r="M308" s="152"/>
      <c r="T308" s="153"/>
      <c r="AT308" s="148" t="s">
        <v>196</v>
      </c>
      <c r="AU308" s="148" t="s">
        <v>205</v>
      </c>
      <c r="AV308" s="12" t="s">
        <v>91</v>
      </c>
      <c r="AW308" s="12" t="s">
        <v>36</v>
      </c>
      <c r="AX308" s="12" t="s">
        <v>81</v>
      </c>
      <c r="AY308" s="148" t="s">
        <v>187</v>
      </c>
    </row>
    <row r="309" spans="2:65" s="12" customFormat="1" ht="10.199999999999999">
      <c r="B309" s="146"/>
      <c r="D309" s="147" t="s">
        <v>196</v>
      </c>
      <c r="E309" s="148" t="s">
        <v>1</v>
      </c>
      <c r="F309" s="149" t="s">
        <v>1916</v>
      </c>
      <c r="H309" s="150">
        <v>1.5</v>
      </c>
      <c r="I309" s="151"/>
      <c r="L309" s="146"/>
      <c r="M309" s="152"/>
      <c r="T309" s="153"/>
      <c r="AT309" s="148" t="s">
        <v>196</v>
      </c>
      <c r="AU309" s="148" t="s">
        <v>205</v>
      </c>
      <c r="AV309" s="12" t="s">
        <v>91</v>
      </c>
      <c r="AW309" s="12" t="s">
        <v>36</v>
      </c>
      <c r="AX309" s="12" t="s">
        <v>81</v>
      </c>
      <c r="AY309" s="148" t="s">
        <v>187</v>
      </c>
    </row>
    <row r="310" spans="2:65" s="13" customFormat="1" ht="10.199999999999999">
      <c r="B310" s="154"/>
      <c r="D310" s="147" t="s">
        <v>196</v>
      </c>
      <c r="E310" s="155" t="s">
        <v>1</v>
      </c>
      <c r="F310" s="156" t="s">
        <v>198</v>
      </c>
      <c r="H310" s="157">
        <v>156.5</v>
      </c>
      <c r="I310" s="158"/>
      <c r="L310" s="154"/>
      <c r="M310" s="159"/>
      <c r="T310" s="160"/>
      <c r="AT310" s="155" t="s">
        <v>196</v>
      </c>
      <c r="AU310" s="155" t="s">
        <v>205</v>
      </c>
      <c r="AV310" s="13" t="s">
        <v>194</v>
      </c>
      <c r="AW310" s="13" t="s">
        <v>36</v>
      </c>
      <c r="AX310" s="13" t="s">
        <v>21</v>
      </c>
      <c r="AY310" s="155" t="s">
        <v>187</v>
      </c>
    </row>
    <row r="311" spans="2:65" s="11" customFormat="1" ht="22.8" customHeight="1">
      <c r="B311" s="121"/>
      <c r="D311" s="122" t="s">
        <v>80</v>
      </c>
      <c r="E311" s="131" t="s">
        <v>1917</v>
      </c>
      <c r="F311" s="131" t="s">
        <v>1918</v>
      </c>
      <c r="I311" s="124"/>
      <c r="J311" s="132">
        <f>BK311</f>
        <v>0</v>
      </c>
      <c r="L311" s="121"/>
      <c r="M311" s="126"/>
      <c r="P311" s="127">
        <f>P312+P410+P467+P504</f>
        <v>0</v>
      </c>
      <c r="R311" s="127">
        <f>R312+R410+R467+R504</f>
        <v>0</v>
      </c>
      <c r="T311" s="128">
        <f>T312+T410+T467+T504</f>
        <v>0</v>
      </c>
      <c r="AR311" s="122" t="s">
        <v>21</v>
      </c>
      <c r="AT311" s="129" t="s">
        <v>80</v>
      </c>
      <c r="AU311" s="129" t="s">
        <v>21</v>
      </c>
      <c r="AY311" s="122" t="s">
        <v>187</v>
      </c>
      <c r="BK311" s="130">
        <f>BK312+BK410+BK467+BK504</f>
        <v>0</v>
      </c>
    </row>
    <row r="312" spans="2:65" s="11" customFormat="1" ht="20.85" customHeight="1">
      <c r="B312" s="121"/>
      <c r="D312" s="122" t="s">
        <v>80</v>
      </c>
      <c r="E312" s="131" t="s">
        <v>1919</v>
      </c>
      <c r="F312" s="131" t="s">
        <v>1920</v>
      </c>
      <c r="I312" s="124"/>
      <c r="J312" s="132">
        <f>BK312</f>
        <v>0</v>
      </c>
      <c r="L312" s="121"/>
      <c r="M312" s="126"/>
      <c r="P312" s="127">
        <f>P313+P354+P398</f>
        <v>0</v>
      </c>
      <c r="R312" s="127">
        <f>R313+R354+R398</f>
        <v>0</v>
      </c>
      <c r="T312" s="128">
        <f>T313+T354+T398</f>
        <v>0</v>
      </c>
      <c r="AR312" s="122" t="s">
        <v>21</v>
      </c>
      <c r="AT312" s="129" t="s">
        <v>80</v>
      </c>
      <c r="AU312" s="129" t="s">
        <v>91</v>
      </c>
      <c r="AY312" s="122" t="s">
        <v>187</v>
      </c>
      <c r="BK312" s="130">
        <f>BK313+BK354+BK398</f>
        <v>0</v>
      </c>
    </row>
    <row r="313" spans="2:65" s="16" customFormat="1" ht="20.85" customHeight="1">
      <c r="B313" s="194"/>
      <c r="D313" s="195" t="s">
        <v>80</v>
      </c>
      <c r="E313" s="195" t="s">
        <v>1921</v>
      </c>
      <c r="F313" s="195" t="s">
        <v>1922</v>
      </c>
      <c r="I313" s="196"/>
      <c r="J313" s="197">
        <f>BK313</f>
        <v>0</v>
      </c>
      <c r="L313" s="194"/>
      <c r="M313" s="198"/>
      <c r="P313" s="199">
        <f>SUM(P314:P353)</f>
        <v>0</v>
      </c>
      <c r="R313" s="199">
        <f>SUM(R314:R353)</f>
        <v>0</v>
      </c>
      <c r="T313" s="200">
        <f>SUM(T314:T353)</f>
        <v>0</v>
      </c>
      <c r="AR313" s="195" t="s">
        <v>21</v>
      </c>
      <c r="AT313" s="201" t="s">
        <v>80</v>
      </c>
      <c r="AU313" s="201" t="s">
        <v>205</v>
      </c>
      <c r="AY313" s="195" t="s">
        <v>187</v>
      </c>
      <c r="BK313" s="202">
        <f>SUM(BK314:BK353)</f>
        <v>0</v>
      </c>
    </row>
    <row r="314" spans="2:65" s="1" customFormat="1" ht="16.5" customHeight="1">
      <c r="B314" s="33"/>
      <c r="C314" s="133" t="s">
        <v>497</v>
      </c>
      <c r="D314" s="133" t="s">
        <v>189</v>
      </c>
      <c r="E314" s="134" t="s">
        <v>1923</v>
      </c>
      <c r="F314" s="135" t="s">
        <v>1924</v>
      </c>
      <c r="G314" s="136" t="s">
        <v>432</v>
      </c>
      <c r="H314" s="137">
        <v>10</v>
      </c>
      <c r="I314" s="138"/>
      <c r="J314" s="139">
        <f>ROUND(I314*H314,2)</f>
        <v>0</v>
      </c>
      <c r="K314" s="135" t="s">
        <v>193</v>
      </c>
      <c r="L314" s="33"/>
      <c r="M314" s="140" t="s">
        <v>1</v>
      </c>
      <c r="N314" s="141" t="s">
        <v>46</v>
      </c>
      <c r="P314" s="142">
        <f>O314*H314</f>
        <v>0</v>
      </c>
      <c r="Q314" s="142">
        <v>0</v>
      </c>
      <c r="R314" s="142">
        <f>Q314*H314</f>
        <v>0</v>
      </c>
      <c r="S314" s="142">
        <v>0</v>
      </c>
      <c r="T314" s="143">
        <f>S314*H314</f>
        <v>0</v>
      </c>
      <c r="AR314" s="144" t="s">
        <v>194</v>
      </c>
      <c r="AT314" s="144" t="s">
        <v>189</v>
      </c>
      <c r="AU314" s="144" t="s">
        <v>194</v>
      </c>
      <c r="AY314" s="18" t="s">
        <v>187</v>
      </c>
      <c r="BE314" s="145">
        <f>IF(N314="základní",J314,0)</f>
        <v>0</v>
      </c>
      <c r="BF314" s="145">
        <f>IF(N314="snížená",J314,0)</f>
        <v>0</v>
      </c>
      <c r="BG314" s="145">
        <f>IF(N314="zákl. přenesená",J314,0)</f>
        <v>0</v>
      </c>
      <c r="BH314" s="145">
        <f>IF(N314="sníž. přenesená",J314,0)</f>
        <v>0</v>
      </c>
      <c r="BI314" s="145">
        <f>IF(N314="nulová",J314,0)</f>
        <v>0</v>
      </c>
      <c r="BJ314" s="18" t="s">
        <v>21</v>
      </c>
      <c r="BK314" s="145">
        <f>ROUND(I314*H314,2)</f>
        <v>0</v>
      </c>
      <c r="BL314" s="18" t="s">
        <v>194</v>
      </c>
      <c r="BM314" s="144" t="s">
        <v>804</v>
      </c>
    </row>
    <row r="315" spans="2:65" s="1" customFormat="1" ht="16.5" customHeight="1">
      <c r="B315" s="33"/>
      <c r="C315" s="133" t="s">
        <v>502</v>
      </c>
      <c r="D315" s="133" t="s">
        <v>189</v>
      </c>
      <c r="E315" s="134" t="s">
        <v>1925</v>
      </c>
      <c r="F315" s="135" t="s">
        <v>1926</v>
      </c>
      <c r="G315" s="136" t="s">
        <v>432</v>
      </c>
      <c r="H315" s="137">
        <v>10</v>
      </c>
      <c r="I315" s="138"/>
      <c r="J315" s="139">
        <f>ROUND(I315*H315,2)</f>
        <v>0</v>
      </c>
      <c r="K315" s="135" t="s">
        <v>1</v>
      </c>
      <c r="L315" s="33"/>
      <c r="M315" s="140" t="s">
        <v>1</v>
      </c>
      <c r="N315" s="141" t="s">
        <v>46</v>
      </c>
      <c r="P315" s="142">
        <f>O315*H315</f>
        <v>0</v>
      </c>
      <c r="Q315" s="142">
        <v>0</v>
      </c>
      <c r="R315" s="142">
        <f>Q315*H315</f>
        <v>0</v>
      </c>
      <c r="S315" s="142">
        <v>0</v>
      </c>
      <c r="T315" s="143">
        <f>S315*H315</f>
        <v>0</v>
      </c>
      <c r="AR315" s="144" t="s">
        <v>194</v>
      </c>
      <c r="AT315" s="144" t="s">
        <v>189</v>
      </c>
      <c r="AU315" s="144" t="s">
        <v>194</v>
      </c>
      <c r="AY315" s="18" t="s">
        <v>187</v>
      </c>
      <c r="BE315" s="145">
        <f>IF(N315="základní",J315,0)</f>
        <v>0</v>
      </c>
      <c r="BF315" s="145">
        <f>IF(N315="snížená",J315,0)</f>
        <v>0</v>
      </c>
      <c r="BG315" s="145">
        <f>IF(N315="zákl. přenesená",J315,0)</f>
        <v>0</v>
      </c>
      <c r="BH315" s="145">
        <f>IF(N315="sníž. přenesená",J315,0)</f>
        <v>0</v>
      </c>
      <c r="BI315" s="145">
        <f>IF(N315="nulová",J315,0)</f>
        <v>0</v>
      </c>
      <c r="BJ315" s="18" t="s">
        <v>21</v>
      </c>
      <c r="BK315" s="145">
        <f>ROUND(I315*H315,2)</f>
        <v>0</v>
      </c>
      <c r="BL315" s="18" t="s">
        <v>194</v>
      </c>
      <c r="BM315" s="144" t="s">
        <v>1927</v>
      </c>
    </row>
    <row r="316" spans="2:65" s="1" customFormat="1" ht="19.2">
      <c r="B316" s="33"/>
      <c r="D316" s="147" t="s">
        <v>219</v>
      </c>
      <c r="F316" s="167" t="s">
        <v>1928</v>
      </c>
      <c r="I316" s="168"/>
      <c r="L316" s="33"/>
      <c r="M316" s="169"/>
      <c r="T316" s="57"/>
      <c r="AT316" s="18" t="s">
        <v>219</v>
      </c>
      <c r="AU316" s="18" t="s">
        <v>194</v>
      </c>
    </row>
    <row r="317" spans="2:65" s="1" customFormat="1" ht="16.5" customHeight="1">
      <c r="B317" s="33"/>
      <c r="C317" s="133" t="s">
        <v>508</v>
      </c>
      <c r="D317" s="133" t="s">
        <v>189</v>
      </c>
      <c r="E317" s="134" t="s">
        <v>1929</v>
      </c>
      <c r="F317" s="135" t="s">
        <v>1930</v>
      </c>
      <c r="G317" s="136" t="s">
        <v>253</v>
      </c>
      <c r="H317" s="137">
        <v>22.5</v>
      </c>
      <c r="I317" s="138"/>
      <c r="J317" s="139">
        <f>ROUND(I317*H317,2)</f>
        <v>0</v>
      </c>
      <c r="K317" s="135" t="s">
        <v>1</v>
      </c>
      <c r="L317" s="33"/>
      <c r="M317" s="140" t="s">
        <v>1</v>
      </c>
      <c r="N317" s="141" t="s">
        <v>46</v>
      </c>
      <c r="P317" s="142">
        <f>O317*H317</f>
        <v>0</v>
      </c>
      <c r="Q317" s="142">
        <v>0</v>
      </c>
      <c r="R317" s="142">
        <f>Q317*H317</f>
        <v>0</v>
      </c>
      <c r="S317" s="142">
        <v>0</v>
      </c>
      <c r="T317" s="143">
        <f>S317*H317</f>
        <v>0</v>
      </c>
      <c r="AR317" s="144" t="s">
        <v>194</v>
      </c>
      <c r="AT317" s="144" t="s">
        <v>189</v>
      </c>
      <c r="AU317" s="144" t="s">
        <v>194</v>
      </c>
      <c r="AY317" s="18" t="s">
        <v>187</v>
      </c>
      <c r="BE317" s="145">
        <f>IF(N317="základní",J317,0)</f>
        <v>0</v>
      </c>
      <c r="BF317" s="145">
        <f>IF(N317="snížená",J317,0)</f>
        <v>0</v>
      </c>
      <c r="BG317" s="145">
        <f>IF(N317="zákl. přenesená",J317,0)</f>
        <v>0</v>
      </c>
      <c r="BH317" s="145">
        <f>IF(N317="sníž. přenesená",J317,0)</f>
        <v>0</v>
      </c>
      <c r="BI317" s="145">
        <f>IF(N317="nulová",J317,0)</f>
        <v>0</v>
      </c>
      <c r="BJ317" s="18" t="s">
        <v>21</v>
      </c>
      <c r="BK317" s="145">
        <f>ROUND(I317*H317,2)</f>
        <v>0</v>
      </c>
      <c r="BL317" s="18" t="s">
        <v>194</v>
      </c>
      <c r="BM317" s="144" t="s">
        <v>1931</v>
      </c>
    </row>
    <row r="318" spans="2:65" s="1" customFormat="1" ht="19.2">
      <c r="B318" s="33"/>
      <c r="D318" s="147" t="s">
        <v>219</v>
      </c>
      <c r="F318" s="167" t="s">
        <v>1932</v>
      </c>
      <c r="I318" s="168"/>
      <c r="L318" s="33"/>
      <c r="M318" s="169"/>
      <c r="T318" s="57"/>
      <c r="AT318" s="18" t="s">
        <v>219</v>
      </c>
      <c r="AU318" s="18" t="s">
        <v>194</v>
      </c>
    </row>
    <row r="319" spans="2:65" s="12" customFormat="1" ht="10.199999999999999">
      <c r="B319" s="146"/>
      <c r="D319" s="147" t="s">
        <v>196</v>
      </c>
      <c r="E319" s="148" t="s">
        <v>1</v>
      </c>
      <c r="F319" s="149" t="s">
        <v>1933</v>
      </c>
      <c r="H319" s="150">
        <v>22.5</v>
      </c>
      <c r="I319" s="151"/>
      <c r="L319" s="146"/>
      <c r="M319" s="152"/>
      <c r="T319" s="153"/>
      <c r="AT319" s="148" t="s">
        <v>196</v>
      </c>
      <c r="AU319" s="148" t="s">
        <v>194</v>
      </c>
      <c r="AV319" s="12" t="s">
        <v>91</v>
      </c>
      <c r="AW319" s="12" t="s">
        <v>36</v>
      </c>
      <c r="AX319" s="12" t="s">
        <v>81</v>
      </c>
      <c r="AY319" s="148" t="s">
        <v>187</v>
      </c>
    </row>
    <row r="320" spans="2:65" s="13" customFormat="1" ht="10.199999999999999">
      <c r="B320" s="154"/>
      <c r="D320" s="147" t="s">
        <v>196</v>
      </c>
      <c r="E320" s="155" t="s">
        <v>1</v>
      </c>
      <c r="F320" s="156" t="s">
        <v>198</v>
      </c>
      <c r="H320" s="157">
        <v>22.5</v>
      </c>
      <c r="I320" s="158"/>
      <c r="L320" s="154"/>
      <c r="M320" s="159"/>
      <c r="T320" s="160"/>
      <c r="AT320" s="155" t="s">
        <v>196</v>
      </c>
      <c r="AU320" s="155" t="s">
        <v>194</v>
      </c>
      <c r="AV320" s="13" t="s">
        <v>194</v>
      </c>
      <c r="AW320" s="13" t="s">
        <v>36</v>
      </c>
      <c r="AX320" s="13" t="s">
        <v>21</v>
      </c>
      <c r="AY320" s="155" t="s">
        <v>187</v>
      </c>
    </row>
    <row r="321" spans="2:65" s="1" customFormat="1" ht="16.5" customHeight="1">
      <c r="B321" s="33"/>
      <c r="C321" s="170" t="s">
        <v>512</v>
      </c>
      <c r="D321" s="170" t="s">
        <v>244</v>
      </c>
      <c r="E321" s="171" t="s">
        <v>1934</v>
      </c>
      <c r="F321" s="172" t="s">
        <v>1935</v>
      </c>
      <c r="G321" s="173" t="s">
        <v>253</v>
      </c>
      <c r="H321" s="174">
        <v>23.175000000000001</v>
      </c>
      <c r="I321" s="175"/>
      <c r="J321" s="176">
        <f>ROUND(I321*H321,2)</f>
        <v>0</v>
      </c>
      <c r="K321" s="172" t="s">
        <v>1</v>
      </c>
      <c r="L321" s="177"/>
      <c r="M321" s="178" t="s">
        <v>1</v>
      </c>
      <c r="N321" s="179" t="s">
        <v>46</v>
      </c>
      <c r="P321" s="142">
        <f>O321*H321</f>
        <v>0</v>
      </c>
      <c r="Q321" s="142">
        <v>0</v>
      </c>
      <c r="R321" s="142">
        <f>Q321*H321</f>
        <v>0</v>
      </c>
      <c r="S321" s="142">
        <v>0</v>
      </c>
      <c r="T321" s="143">
        <f>S321*H321</f>
        <v>0</v>
      </c>
      <c r="AR321" s="144" t="s">
        <v>234</v>
      </c>
      <c r="AT321" s="144" t="s">
        <v>244</v>
      </c>
      <c r="AU321" s="144" t="s">
        <v>194</v>
      </c>
      <c r="AY321" s="18" t="s">
        <v>187</v>
      </c>
      <c r="BE321" s="145">
        <f>IF(N321="základní",J321,0)</f>
        <v>0</v>
      </c>
      <c r="BF321" s="145">
        <f>IF(N321="snížená",J321,0)</f>
        <v>0</v>
      </c>
      <c r="BG321" s="145">
        <f>IF(N321="zákl. přenesená",J321,0)</f>
        <v>0</v>
      </c>
      <c r="BH321" s="145">
        <f>IF(N321="sníž. přenesená",J321,0)</f>
        <v>0</v>
      </c>
      <c r="BI321" s="145">
        <f>IF(N321="nulová",J321,0)</f>
        <v>0</v>
      </c>
      <c r="BJ321" s="18" t="s">
        <v>21</v>
      </c>
      <c r="BK321" s="145">
        <f>ROUND(I321*H321,2)</f>
        <v>0</v>
      </c>
      <c r="BL321" s="18" t="s">
        <v>194</v>
      </c>
      <c r="BM321" s="144" t="s">
        <v>928</v>
      </c>
    </row>
    <row r="322" spans="2:65" s="1" customFormat="1" ht="19.2">
      <c r="B322" s="33"/>
      <c r="D322" s="147" t="s">
        <v>219</v>
      </c>
      <c r="F322" s="167" t="s">
        <v>1936</v>
      </c>
      <c r="I322" s="168"/>
      <c r="L322" s="33"/>
      <c r="M322" s="169"/>
      <c r="T322" s="57"/>
      <c r="AT322" s="18" t="s">
        <v>219</v>
      </c>
      <c r="AU322" s="18" t="s">
        <v>194</v>
      </c>
    </row>
    <row r="323" spans="2:65" s="12" customFormat="1" ht="10.199999999999999">
      <c r="B323" s="146"/>
      <c r="D323" s="147" t="s">
        <v>196</v>
      </c>
      <c r="E323" s="148" t="s">
        <v>1</v>
      </c>
      <c r="F323" s="149" t="s">
        <v>1937</v>
      </c>
      <c r="H323" s="150">
        <v>23.175000000000001</v>
      </c>
      <c r="I323" s="151"/>
      <c r="L323" s="146"/>
      <c r="M323" s="152"/>
      <c r="T323" s="153"/>
      <c r="AT323" s="148" t="s">
        <v>196</v>
      </c>
      <c r="AU323" s="148" t="s">
        <v>194</v>
      </c>
      <c r="AV323" s="12" t="s">
        <v>91</v>
      </c>
      <c r="AW323" s="12" t="s">
        <v>36</v>
      </c>
      <c r="AX323" s="12" t="s">
        <v>81</v>
      </c>
      <c r="AY323" s="148" t="s">
        <v>187</v>
      </c>
    </row>
    <row r="324" spans="2:65" s="13" customFormat="1" ht="10.199999999999999">
      <c r="B324" s="154"/>
      <c r="D324" s="147" t="s">
        <v>196</v>
      </c>
      <c r="E324" s="155" t="s">
        <v>1</v>
      </c>
      <c r="F324" s="156" t="s">
        <v>198</v>
      </c>
      <c r="H324" s="157">
        <v>23.175000000000001</v>
      </c>
      <c r="I324" s="158"/>
      <c r="L324" s="154"/>
      <c r="M324" s="159"/>
      <c r="T324" s="160"/>
      <c r="AT324" s="155" t="s">
        <v>196</v>
      </c>
      <c r="AU324" s="155" t="s">
        <v>194</v>
      </c>
      <c r="AV324" s="13" t="s">
        <v>194</v>
      </c>
      <c r="AW324" s="13" t="s">
        <v>36</v>
      </c>
      <c r="AX324" s="13" t="s">
        <v>21</v>
      </c>
      <c r="AY324" s="155" t="s">
        <v>187</v>
      </c>
    </row>
    <row r="325" spans="2:65" s="1" customFormat="1" ht="16.5" customHeight="1">
      <c r="B325" s="33"/>
      <c r="C325" s="133" t="s">
        <v>516</v>
      </c>
      <c r="D325" s="133" t="s">
        <v>189</v>
      </c>
      <c r="E325" s="134" t="s">
        <v>1938</v>
      </c>
      <c r="F325" s="135" t="s">
        <v>1939</v>
      </c>
      <c r="G325" s="136" t="s">
        <v>432</v>
      </c>
      <c r="H325" s="137">
        <v>10</v>
      </c>
      <c r="I325" s="138"/>
      <c r="J325" s="139">
        <f>ROUND(I325*H325,2)</f>
        <v>0</v>
      </c>
      <c r="K325" s="135" t="s">
        <v>1</v>
      </c>
      <c r="L325" s="33"/>
      <c r="M325" s="140" t="s">
        <v>1</v>
      </c>
      <c r="N325" s="141" t="s">
        <v>46</v>
      </c>
      <c r="P325" s="142">
        <f>O325*H325</f>
        <v>0</v>
      </c>
      <c r="Q325" s="142">
        <v>0</v>
      </c>
      <c r="R325" s="142">
        <f>Q325*H325</f>
        <v>0</v>
      </c>
      <c r="S325" s="142">
        <v>0</v>
      </c>
      <c r="T325" s="143">
        <f>S325*H325</f>
        <v>0</v>
      </c>
      <c r="AR325" s="144" t="s">
        <v>194</v>
      </c>
      <c r="AT325" s="144" t="s">
        <v>189</v>
      </c>
      <c r="AU325" s="144" t="s">
        <v>194</v>
      </c>
      <c r="AY325" s="18" t="s">
        <v>187</v>
      </c>
      <c r="BE325" s="145">
        <f>IF(N325="základní",J325,0)</f>
        <v>0</v>
      </c>
      <c r="BF325" s="145">
        <f>IF(N325="snížená",J325,0)</f>
        <v>0</v>
      </c>
      <c r="BG325" s="145">
        <f>IF(N325="zákl. přenesená",J325,0)</f>
        <v>0</v>
      </c>
      <c r="BH325" s="145">
        <f>IF(N325="sníž. přenesená",J325,0)</f>
        <v>0</v>
      </c>
      <c r="BI325" s="145">
        <f>IF(N325="nulová",J325,0)</f>
        <v>0</v>
      </c>
      <c r="BJ325" s="18" t="s">
        <v>21</v>
      </c>
      <c r="BK325" s="145">
        <f>ROUND(I325*H325,2)</f>
        <v>0</v>
      </c>
      <c r="BL325" s="18" t="s">
        <v>194</v>
      </c>
      <c r="BM325" s="144" t="s">
        <v>1940</v>
      </c>
    </row>
    <row r="326" spans="2:65" s="1" customFormat="1" ht="19.2">
      <c r="B326" s="33"/>
      <c r="D326" s="147" t="s">
        <v>219</v>
      </c>
      <c r="F326" s="167" t="s">
        <v>1941</v>
      </c>
      <c r="I326" s="168"/>
      <c r="L326" s="33"/>
      <c r="M326" s="169"/>
      <c r="T326" s="57"/>
      <c r="AT326" s="18" t="s">
        <v>219</v>
      </c>
      <c r="AU326" s="18" t="s">
        <v>194</v>
      </c>
    </row>
    <row r="327" spans="2:65" s="1" customFormat="1" ht="16.5" customHeight="1">
      <c r="B327" s="33"/>
      <c r="C327" s="170" t="s">
        <v>520</v>
      </c>
      <c r="D327" s="170" t="s">
        <v>244</v>
      </c>
      <c r="E327" s="171" t="s">
        <v>1942</v>
      </c>
      <c r="F327" s="172" t="s">
        <v>1943</v>
      </c>
      <c r="G327" s="173" t="s">
        <v>750</v>
      </c>
      <c r="H327" s="174">
        <v>0.5</v>
      </c>
      <c r="I327" s="175"/>
      <c r="J327" s="176">
        <f>ROUND(I327*H327,2)</f>
        <v>0</v>
      </c>
      <c r="K327" s="172" t="s">
        <v>1</v>
      </c>
      <c r="L327" s="177"/>
      <c r="M327" s="178" t="s">
        <v>1</v>
      </c>
      <c r="N327" s="179" t="s">
        <v>46</v>
      </c>
      <c r="P327" s="142">
        <f>O327*H327</f>
        <v>0</v>
      </c>
      <c r="Q327" s="142">
        <v>0</v>
      </c>
      <c r="R327" s="142">
        <f>Q327*H327</f>
        <v>0</v>
      </c>
      <c r="S327" s="142">
        <v>0</v>
      </c>
      <c r="T327" s="143">
        <f>S327*H327</f>
        <v>0</v>
      </c>
      <c r="AR327" s="144" t="s">
        <v>234</v>
      </c>
      <c r="AT327" s="144" t="s">
        <v>244</v>
      </c>
      <c r="AU327" s="144" t="s">
        <v>194</v>
      </c>
      <c r="AY327" s="18" t="s">
        <v>187</v>
      </c>
      <c r="BE327" s="145">
        <f>IF(N327="základní",J327,0)</f>
        <v>0</v>
      </c>
      <c r="BF327" s="145">
        <f>IF(N327="snížená",J327,0)</f>
        <v>0</v>
      </c>
      <c r="BG327" s="145">
        <f>IF(N327="zákl. přenesená",J327,0)</f>
        <v>0</v>
      </c>
      <c r="BH327" s="145">
        <f>IF(N327="sníž. přenesená",J327,0)</f>
        <v>0</v>
      </c>
      <c r="BI327" s="145">
        <f>IF(N327="nulová",J327,0)</f>
        <v>0</v>
      </c>
      <c r="BJ327" s="18" t="s">
        <v>21</v>
      </c>
      <c r="BK327" s="145">
        <f>ROUND(I327*H327,2)</f>
        <v>0</v>
      </c>
      <c r="BL327" s="18" t="s">
        <v>194</v>
      </c>
      <c r="BM327" s="144" t="s">
        <v>1944</v>
      </c>
    </row>
    <row r="328" spans="2:65" s="1" customFormat="1" ht="16.5" customHeight="1">
      <c r="B328" s="33"/>
      <c r="C328" s="133" t="s">
        <v>526</v>
      </c>
      <c r="D328" s="133" t="s">
        <v>189</v>
      </c>
      <c r="E328" s="134" t="s">
        <v>1945</v>
      </c>
      <c r="F328" s="135" t="s">
        <v>1946</v>
      </c>
      <c r="G328" s="136" t="s">
        <v>253</v>
      </c>
      <c r="H328" s="137">
        <v>22.5</v>
      </c>
      <c r="I328" s="138"/>
      <c r="J328" s="139">
        <f>ROUND(I328*H328,2)</f>
        <v>0</v>
      </c>
      <c r="K328" s="135" t="s">
        <v>193</v>
      </c>
      <c r="L328" s="33"/>
      <c r="M328" s="140" t="s">
        <v>1</v>
      </c>
      <c r="N328" s="141" t="s">
        <v>46</v>
      </c>
      <c r="P328" s="142">
        <f>O328*H328</f>
        <v>0</v>
      </c>
      <c r="Q328" s="142">
        <v>0</v>
      </c>
      <c r="R328" s="142">
        <f>Q328*H328</f>
        <v>0</v>
      </c>
      <c r="S328" s="142">
        <v>0</v>
      </c>
      <c r="T328" s="143">
        <f>S328*H328</f>
        <v>0</v>
      </c>
      <c r="AR328" s="144" t="s">
        <v>194</v>
      </c>
      <c r="AT328" s="144" t="s">
        <v>189</v>
      </c>
      <c r="AU328" s="144" t="s">
        <v>194</v>
      </c>
      <c r="AY328" s="18" t="s">
        <v>187</v>
      </c>
      <c r="BE328" s="145">
        <f>IF(N328="základní",J328,0)</f>
        <v>0</v>
      </c>
      <c r="BF328" s="145">
        <f>IF(N328="snížená",J328,0)</f>
        <v>0</v>
      </c>
      <c r="BG328" s="145">
        <f>IF(N328="zákl. přenesená",J328,0)</f>
        <v>0</v>
      </c>
      <c r="BH328" s="145">
        <f>IF(N328="sníž. přenesená",J328,0)</f>
        <v>0</v>
      </c>
      <c r="BI328" s="145">
        <f>IF(N328="nulová",J328,0)</f>
        <v>0</v>
      </c>
      <c r="BJ328" s="18" t="s">
        <v>21</v>
      </c>
      <c r="BK328" s="145">
        <f>ROUND(I328*H328,2)</f>
        <v>0</v>
      </c>
      <c r="BL328" s="18" t="s">
        <v>194</v>
      </c>
      <c r="BM328" s="144" t="s">
        <v>931</v>
      </c>
    </row>
    <row r="329" spans="2:65" s="12" customFormat="1" ht="10.199999999999999">
      <c r="B329" s="146"/>
      <c r="D329" s="147" t="s">
        <v>196</v>
      </c>
      <c r="E329" s="148" t="s">
        <v>1</v>
      </c>
      <c r="F329" s="149" t="s">
        <v>1933</v>
      </c>
      <c r="H329" s="150">
        <v>22.5</v>
      </c>
      <c r="I329" s="151"/>
      <c r="L329" s="146"/>
      <c r="M329" s="152"/>
      <c r="T329" s="153"/>
      <c r="AT329" s="148" t="s">
        <v>196</v>
      </c>
      <c r="AU329" s="148" t="s">
        <v>194</v>
      </c>
      <c r="AV329" s="12" t="s">
        <v>91</v>
      </c>
      <c r="AW329" s="12" t="s">
        <v>36</v>
      </c>
      <c r="AX329" s="12" t="s">
        <v>81</v>
      </c>
      <c r="AY329" s="148" t="s">
        <v>187</v>
      </c>
    </row>
    <row r="330" spans="2:65" s="13" customFormat="1" ht="10.199999999999999">
      <c r="B330" s="154"/>
      <c r="D330" s="147" t="s">
        <v>196</v>
      </c>
      <c r="E330" s="155" t="s">
        <v>1</v>
      </c>
      <c r="F330" s="156" t="s">
        <v>198</v>
      </c>
      <c r="H330" s="157">
        <v>22.5</v>
      </c>
      <c r="I330" s="158"/>
      <c r="L330" s="154"/>
      <c r="M330" s="159"/>
      <c r="T330" s="160"/>
      <c r="AT330" s="155" t="s">
        <v>196</v>
      </c>
      <c r="AU330" s="155" t="s">
        <v>194</v>
      </c>
      <c r="AV330" s="13" t="s">
        <v>194</v>
      </c>
      <c r="AW330" s="13" t="s">
        <v>36</v>
      </c>
      <c r="AX330" s="13" t="s">
        <v>21</v>
      </c>
      <c r="AY330" s="155" t="s">
        <v>187</v>
      </c>
    </row>
    <row r="331" spans="2:65" s="1" customFormat="1" ht="16.5" customHeight="1">
      <c r="B331" s="33"/>
      <c r="C331" s="133" t="s">
        <v>532</v>
      </c>
      <c r="D331" s="133" t="s">
        <v>189</v>
      </c>
      <c r="E331" s="134" t="s">
        <v>1947</v>
      </c>
      <c r="F331" s="135" t="s">
        <v>1948</v>
      </c>
      <c r="G331" s="136" t="s">
        <v>432</v>
      </c>
      <c r="H331" s="137">
        <v>10</v>
      </c>
      <c r="I331" s="138"/>
      <c r="J331" s="139">
        <f t="shared" ref="J331:J336" si="10">ROUND(I331*H331,2)</f>
        <v>0</v>
      </c>
      <c r="K331" s="135" t="s">
        <v>193</v>
      </c>
      <c r="L331" s="33"/>
      <c r="M331" s="140" t="s">
        <v>1</v>
      </c>
      <c r="N331" s="141" t="s">
        <v>46</v>
      </c>
      <c r="P331" s="142">
        <f t="shared" ref="P331:P336" si="11">O331*H331</f>
        <v>0</v>
      </c>
      <c r="Q331" s="142">
        <v>0</v>
      </c>
      <c r="R331" s="142">
        <f t="shared" ref="R331:R336" si="12">Q331*H331</f>
        <v>0</v>
      </c>
      <c r="S331" s="142">
        <v>0</v>
      </c>
      <c r="T331" s="143">
        <f t="shared" ref="T331:T336" si="13">S331*H331</f>
        <v>0</v>
      </c>
      <c r="AR331" s="144" t="s">
        <v>194</v>
      </c>
      <c r="AT331" s="144" t="s">
        <v>189</v>
      </c>
      <c r="AU331" s="144" t="s">
        <v>194</v>
      </c>
      <c r="AY331" s="18" t="s">
        <v>187</v>
      </c>
      <c r="BE331" s="145">
        <f t="shared" ref="BE331:BE336" si="14">IF(N331="základní",J331,0)</f>
        <v>0</v>
      </c>
      <c r="BF331" s="145">
        <f t="shared" ref="BF331:BF336" si="15">IF(N331="snížená",J331,0)</f>
        <v>0</v>
      </c>
      <c r="BG331" s="145">
        <f t="shared" ref="BG331:BG336" si="16">IF(N331="zákl. přenesená",J331,0)</f>
        <v>0</v>
      </c>
      <c r="BH331" s="145">
        <f t="shared" ref="BH331:BH336" si="17">IF(N331="sníž. přenesená",J331,0)</f>
        <v>0</v>
      </c>
      <c r="BI331" s="145">
        <f t="shared" ref="BI331:BI336" si="18">IF(N331="nulová",J331,0)</f>
        <v>0</v>
      </c>
      <c r="BJ331" s="18" t="s">
        <v>21</v>
      </c>
      <c r="BK331" s="145">
        <f t="shared" ref="BK331:BK336" si="19">ROUND(I331*H331,2)</f>
        <v>0</v>
      </c>
      <c r="BL331" s="18" t="s">
        <v>194</v>
      </c>
      <c r="BM331" s="144" t="s">
        <v>1949</v>
      </c>
    </row>
    <row r="332" spans="2:65" s="1" customFormat="1" ht="24.15" customHeight="1">
      <c r="B332" s="33"/>
      <c r="C332" s="170" t="s">
        <v>537</v>
      </c>
      <c r="D332" s="170" t="s">
        <v>244</v>
      </c>
      <c r="E332" s="171" t="s">
        <v>1950</v>
      </c>
      <c r="F332" s="172" t="s">
        <v>1951</v>
      </c>
      <c r="G332" s="173" t="s">
        <v>1952</v>
      </c>
      <c r="H332" s="174">
        <v>10</v>
      </c>
      <c r="I332" s="175"/>
      <c r="J332" s="176">
        <f t="shared" si="10"/>
        <v>0</v>
      </c>
      <c r="K332" s="172" t="s">
        <v>193</v>
      </c>
      <c r="L332" s="177"/>
      <c r="M332" s="178" t="s">
        <v>1</v>
      </c>
      <c r="N332" s="179" t="s">
        <v>46</v>
      </c>
      <c r="P332" s="142">
        <f t="shared" si="11"/>
        <v>0</v>
      </c>
      <c r="Q332" s="142">
        <v>0</v>
      </c>
      <c r="R332" s="142">
        <f t="shared" si="12"/>
        <v>0</v>
      </c>
      <c r="S332" s="142">
        <v>0</v>
      </c>
      <c r="T332" s="143">
        <f t="shared" si="13"/>
        <v>0</v>
      </c>
      <c r="AR332" s="144" t="s">
        <v>234</v>
      </c>
      <c r="AT332" s="144" t="s">
        <v>244</v>
      </c>
      <c r="AU332" s="144" t="s">
        <v>194</v>
      </c>
      <c r="AY332" s="18" t="s">
        <v>187</v>
      </c>
      <c r="BE332" s="145">
        <f t="shared" si="14"/>
        <v>0</v>
      </c>
      <c r="BF332" s="145">
        <f t="shared" si="15"/>
        <v>0</v>
      </c>
      <c r="BG332" s="145">
        <f t="shared" si="16"/>
        <v>0</v>
      </c>
      <c r="BH332" s="145">
        <f t="shared" si="17"/>
        <v>0</v>
      </c>
      <c r="BI332" s="145">
        <f t="shared" si="18"/>
        <v>0</v>
      </c>
      <c r="BJ332" s="18" t="s">
        <v>21</v>
      </c>
      <c r="BK332" s="145">
        <f t="shared" si="19"/>
        <v>0</v>
      </c>
      <c r="BL332" s="18" t="s">
        <v>194</v>
      </c>
      <c r="BM332" s="144" t="s">
        <v>1953</v>
      </c>
    </row>
    <row r="333" spans="2:65" s="1" customFormat="1" ht="16.5" customHeight="1">
      <c r="B333" s="33"/>
      <c r="C333" s="133" t="s">
        <v>541</v>
      </c>
      <c r="D333" s="133" t="s">
        <v>189</v>
      </c>
      <c r="E333" s="134" t="s">
        <v>1954</v>
      </c>
      <c r="F333" s="135" t="s">
        <v>1955</v>
      </c>
      <c r="G333" s="136" t="s">
        <v>432</v>
      </c>
      <c r="H333" s="137">
        <v>10</v>
      </c>
      <c r="I333" s="138"/>
      <c r="J333" s="139">
        <f t="shared" si="10"/>
        <v>0</v>
      </c>
      <c r="K333" s="135" t="s">
        <v>193</v>
      </c>
      <c r="L333" s="33"/>
      <c r="M333" s="140" t="s">
        <v>1</v>
      </c>
      <c r="N333" s="141" t="s">
        <v>46</v>
      </c>
      <c r="P333" s="142">
        <f t="shared" si="11"/>
        <v>0</v>
      </c>
      <c r="Q333" s="142">
        <v>0</v>
      </c>
      <c r="R333" s="142">
        <f t="shared" si="12"/>
        <v>0</v>
      </c>
      <c r="S333" s="142">
        <v>0</v>
      </c>
      <c r="T333" s="143">
        <f t="shared" si="13"/>
        <v>0</v>
      </c>
      <c r="AR333" s="144" t="s">
        <v>194</v>
      </c>
      <c r="AT333" s="144" t="s">
        <v>189</v>
      </c>
      <c r="AU333" s="144" t="s">
        <v>194</v>
      </c>
      <c r="AY333" s="18" t="s">
        <v>187</v>
      </c>
      <c r="BE333" s="145">
        <f t="shared" si="14"/>
        <v>0</v>
      </c>
      <c r="BF333" s="145">
        <f t="shared" si="15"/>
        <v>0</v>
      </c>
      <c r="BG333" s="145">
        <f t="shared" si="16"/>
        <v>0</v>
      </c>
      <c r="BH333" s="145">
        <f t="shared" si="17"/>
        <v>0</v>
      </c>
      <c r="BI333" s="145">
        <f t="shared" si="18"/>
        <v>0</v>
      </c>
      <c r="BJ333" s="18" t="s">
        <v>21</v>
      </c>
      <c r="BK333" s="145">
        <f t="shared" si="19"/>
        <v>0</v>
      </c>
      <c r="BL333" s="18" t="s">
        <v>194</v>
      </c>
      <c r="BM333" s="144" t="s">
        <v>1956</v>
      </c>
    </row>
    <row r="334" spans="2:65" s="1" customFormat="1" ht="16.5" customHeight="1">
      <c r="B334" s="33"/>
      <c r="C334" s="133" t="s">
        <v>545</v>
      </c>
      <c r="D334" s="133" t="s">
        <v>189</v>
      </c>
      <c r="E334" s="134" t="s">
        <v>1957</v>
      </c>
      <c r="F334" s="135" t="s">
        <v>1958</v>
      </c>
      <c r="G334" s="136" t="s">
        <v>432</v>
      </c>
      <c r="H334" s="137">
        <v>10</v>
      </c>
      <c r="I334" s="138"/>
      <c r="J334" s="139">
        <f t="shared" si="10"/>
        <v>0</v>
      </c>
      <c r="K334" s="135" t="s">
        <v>193</v>
      </c>
      <c r="L334" s="33"/>
      <c r="M334" s="140" t="s">
        <v>1</v>
      </c>
      <c r="N334" s="141" t="s">
        <v>46</v>
      </c>
      <c r="P334" s="142">
        <f t="shared" si="11"/>
        <v>0</v>
      </c>
      <c r="Q334" s="142">
        <v>0</v>
      </c>
      <c r="R334" s="142">
        <f t="shared" si="12"/>
        <v>0</v>
      </c>
      <c r="S334" s="142">
        <v>0</v>
      </c>
      <c r="T334" s="143">
        <f t="shared" si="13"/>
        <v>0</v>
      </c>
      <c r="AR334" s="144" t="s">
        <v>194</v>
      </c>
      <c r="AT334" s="144" t="s">
        <v>189</v>
      </c>
      <c r="AU334" s="144" t="s">
        <v>194</v>
      </c>
      <c r="AY334" s="18" t="s">
        <v>187</v>
      </c>
      <c r="BE334" s="145">
        <f t="shared" si="14"/>
        <v>0</v>
      </c>
      <c r="BF334" s="145">
        <f t="shared" si="15"/>
        <v>0</v>
      </c>
      <c r="BG334" s="145">
        <f t="shared" si="16"/>
        <v>0</v>
      </c>
      <c r="BH334" s="145">
        <f t="shared" si="17"/>
        <v>0</v>
      </c>
      <c r="BI334" s="145">
        <f t="shared" si="18"/>
        <v>0</v>
      </c>
      <c r="BJ334" s="18" t="s">
        <v>21</v>
      </c>
      <c r="BK334" s="145">
        <f t="shared" si="19"/>
        <v>0</v>
      </c>
      <c r="BL334" s="18" t="s">
        <v>194</v>
      </c>
      <c r="BM334" s="144" t="s">
        <v>1959</v>
      </c>
    </row>
    <row r="335" spans="2:65" s="1" customFormat="1" ht="16.5" customHeight="1">
      <c r="B335" s="33"/>
      <c r="C335" s="133" t="s">
        <v>550</v>
      </c>
      <c r="D335" s="133" t="s">
        <v>189</v>
      </c>
      <c r="E335" s="134" t="s">
        <v>1960</v>
      </c>
      <c r="F335" s="135" t="s">
        <v>1961</v>
      </c>
      <c r="G335" s="136" t="s">
        <v>432</v>
      </c>
      <c r="H335" s="137">
        <v>10</v>
      </c>
      <c r="I335" s="138"/>
      <c r="J335" s="139">
        <f t="shared" si="10"/>
        <v>0</v>
      </c>
      <c r="K335" s="135" t="s">
        <v>193</v>
      </c>
      <c r="L335" s="33"/>
      <c r="M335" s="140" t="s">
        <v>1</v>
      </c>
      <c r="N335" s="141" t="s">
        <v>46</v>
      </c>
      <c r="P335" s="142">
        <f t="shared" si="11"/>
        <v>0</v>
      </c>
      <c r="Q335" s="142">
        <v>0</v>
      </c>
      <c r="R335" s="142">
        <f t="shared" si="12"/>
        <v>0</v>
      </c>
      <c r="S335" s="142">
        <v>0</v>
      </c>
      <c r="T335" s="143">
        <f t="shared" si="13"/>
        <v>0</v>
      </c>
      <c r="AR335" s="144" t="s">
        <v>194</v>
      </c>
      <c r="AT335" s="144" t="s">
        <v>189</v>
      </c>
      <c r="AU335" s="144" t="s">
        <v>194</v>
      </c>
      <c r="AY335" s="18" t="s">
        <v>187</v>
      </c>
      <c r="BE335" s="145">
        <f t="shared" si="14"/>
        <v>0</v>
      </c>
      <c r="BF335" s="145">
        <f t="shared" si="15"/>
        <v>0</v>
      </c>
      <c r="BG335" s="145">
        <f t="shared" si="16"/>
        <v>0</v>
      </c>
      <c r="BH335" s="145">
        <f t="shared" si="17"/>
        <v>0</v>
      </c>
      <c r="BI335" s="145">
        <f t="shared" si="18"/>
        <v>0</v>
      </c>
      <c r="BJ335" s="18" t="s">
        <v>21</v>
      </c>
      <c r="BK335" s="145">
        <f t="shared" si="19"/>
        <v>0</v>
      </c>
      <c r="BL335" s="18" t="s">
        <v>194</v>
      </c>
      <c r="BM335" s="144" t="s">
        <v>1962</v>
      </c>
    </row>
    <row r="336" spans="2:65" s="1" customFormat="1" ht="16.5" customHeight="1">
      <c r="B336" s="33"/>
      <c r="C336" s="133" t="s">
        <v>554</v>
      </c>
      <c r="D336" s="133" t="s">
        <v>189</v>
      </c>
      <c r="E336" s="134" t="s">
        <v>1963</v>
      </c>
      <c r="F336" s="135" t="s">
        <v>1964</v>
      </c>
      <c r="G336" s="136" t="s">
        <v>432</v>
      </c>
      <c r="H336" s="137">
        <v>20</v>
      </c>
      <c r="I336" s="138"/>
      <c r="J336" s="139">
        <f t="shared" si="10"/>
        <v>0</v>
      </c>
      <c r="K336" s="135" t="s">
        <v>193</v>
      </c>
      <c r="L336" s="33"/>
      <c r="M336" s="140" t="s">
        <v>1</v>
      </c>
      <c r="N336" s="141" t="s">
        <v>46</v>
      </c>
      <c r="P336" s="142">
        <f t="shared" si="11"/>
        <v>0</v>
      </c>
      <c r="Q336" s="142">
        <v>0</v>
      </c>
      <c r="R336" s="142">
        <f t="shared" si="12"/>
        <v>0</v>
      </c>
      <c r="S336" s="142">
        <v>0</v>
      </c>
      <c r="T336" s="143">
        <f t="shared" si="13"/>
        <v>0</v>
      </c>
      <c r="AR336" s="144" t="s">
        <v>194</v>
      </c>
      <c r="AT336" s="144" t="s">
        <v>189</v>
      </c>
      <c r="AU336" s="144" t="s">
        <v>194</v>
      </c>
      <c r="AY336" s="18" t="s">
        <v>187</v>
      </c>
      <c r="BE336" s="145">
        <f t="shared" si="14"/>
        <v>0</v>
      </c>
      <c r="BF336" s="145">
        <f t="shared" si="15"/>
        <v>0</v>
      </c>
      <c r="BG336" s="145">
        <f t="shared" si="16"/>
        <v>0</v>
      </c>
      <c r="BH336" s="145">
        <f t="shared" si="17"/>
        <v>0</v>
      </c>
      <c r="BI336" s="145">
        <f t="shared" si="18"/>
        <v>0</v>
      </c>
      <c r="BJ336" s="18" t="s">
        <v>21</v>
      </c>
      <c r="BK336" s="145">
        <f t="shared" si="19"/>
        <v>0</v>
      </c>
      <c r="BL336" s="18" t="s">
        <v>194</v>
      </c>
      <c r="BM336" s="144" t="s">
        <v>1965</v>
      </c>
    </row>
    <row r="337" spans="2:65" s="1" customFormat="1" ht="19.2">
      <c r="B337" s="33"/>
      <c r="D337" s="147" t="s">
        <v>219</v>
      </c>
      <c r="F337" s="167" t="s">
        <v>1966</v>
      </c>
      <c r="I337" s="168"/>
      <c r="L337" s="33"/>
      <c r="M337" s="169"/>
      <c r="T337" s="57"/>
      <c r="AT337" s="18" t="s">
        <v>219</v>
      </c>
      <c r="AU337" s="18" t="s">
        <v>194</v>
      </c>
    </row>
    <row r="338" spans="2:65" s="12" customFormat="1" ht="10.199999999999999">
      <c r="B338" s="146"/>
      <c r="D338" s="147" t="s">
        <v>196</v>
      </c>
      <c r="E338" s="148" t="s">
        <v>1</v>
      </c>
      <c r="F338" s="149" t="s">
        <v>1967</v>
      </c>
      <c r="H338" s="150">
        <v>20</v>
      </c>
      <c r="I338" s="151"/>
      <c r="L338" s="146"/>
      <c r="M338" s="152"/>
      <c r="T338" s="153"/>
      <c r="AT338" s="148" t="s">
        <v>196</v>
      </c>
      <c r="AU338" s="148" t="s">
        <v>194</v>
      </c>
      <c r="AV338" s="12" t="s">
        <v>91</v>
      </c>
      <c r="AW338" s="12" t="s">
        <v>36</v>
      </c>
      <c r="AX338" s="12" t="s">
        <v>81</v>
      </c>
      <c r="AY338" s="148" t="s">
        <v>187</v>
      </c>
    </row>
    <row r="339" spans="2:65" s="13" customFormat="1" ht="10.199999999999999">
      <c r="B339" s="154"/>
      <c r="D339" s="147" t="s">
        <v>196</v>
      </c>
      <c r="E339" s="155" t="s">
        <v>1</v>
      </c>
      <c r="F339" s="156" t="s">
        <v>198</v>
      </c>
      <c r="H339" s="157">
        <v>20</v>
      </c>
      <c r="I339" s="158"/>
      <c r="L339" s="154"/>
      <c r="M339" s="159"/>
      <c r="T339" s="160"/>
      <c r="AT339" s="155" t="s">
        <v>196</v>
      </c>
      <c r="AU339" s="155" t="s">
        <v>194</v>
      </c>
      <c r="AV339" s="13" t="s">
        <v>194</v>
      </c>
      <c r="AW339" s="13" t="s">
        <v>36</v>
      </c>
      <c r="AX339" s="13" t="s">
        <v>21</v>
      </c>
      <c r="AY339" s="155" t="s">
        <v>187</v>
      </c>
    </row>
    <row r="340" spans="2:65" s="1" customFormat="1" ht="16.5" customHeight="1">
      <c r="B340" s="33"/>
      <c r="C340" s="170" t="s">
        <v>561</v>
      </c>
      <c r="D340" s="170" t="s">
        <v>244</v>
      </c>
      <c r="E340" s="171" t="s">
        <v>1968</v>
      </c>
      <c r="F340" s="172" t="s">
        <v>1969</v>
      </c>
      <c r="G340" s="173" t="s">
        <v>750</v>
      </c>
      <c r="H340" s="174">
        <v>7.6</v>
      </c>
      <c r="I340" s="175"/>
      <c r="J340" s="176">
        <f>ROUND(I340*H340,2)</f>
        <v>0</v>
      </c>
      <c r="K340" s="172" t="s">
        <v>1</v>
      </c>
      <c r="L340" s="177"/>
      <c r="M340" s="178" t="s">
        <v>1</v>
      </c>
      <c r="N340" s="179" t="s">
        <v>46</v>
      </c>
      <c r="P340" s="142">
        <f>O340*H340</f>
        <v>0</v>
      </c>
      <c r="Q340" s="142">
        <v>0</v>
      </c>
      <c r="R340" s="142">
        <f>Q340*H340</f>
        <v>0</v>
      </c>
      <c r="S340" s="142">
        <v>0</v>
      </c>
      <c r="T340" s="143">
        <f>S340*H340</f>
        <v>0</v>
      </c>
      <c r="AR340" s="144" t="s">
        <v>234</v>
      </c>
      <c r="AT340" s="144" t="s">
        <v>244</v>
      </c>
      <c r="AU340" s="144" t="s">
        <v>194</v>
      </c>
      <c r="AY340" s="18" t="s">
        <v>187</v>
      </c>
      <c r="BE340" s="145">
        <f>IF(N340="základní",J340,0)</f>
        <v>0</v>
      </c>
      <c r="BF340" s="145">
        <f>IF(N340="snížená",J340,0)</f>
        <v>0</v>
      </c>
      <c r="BG340" s="145">
        <f>IF(N340="zákl. přenesená",J340,0)</f>
        <v>0</v>
      </c>
      <c r="BH340" s="145">
        <f>IF(N340="sníž. přenesená",J340,0)</f>
        <v>0</v>
      </c>
      <c r="BI340" s="145">
        <f>IF(N340="nulová",J340,0)</f>
        <v>0</v>
      </c>
      <c r="BJ340" s="18" t="s">
        <v>21</v>
      </c>
      <c r="BK340" s="145">
        <f>ROUND(I340*H340,2)</f>
        <v>0</v>
      </c>
      <c r="BL340" s="18" t="s">
        <v>194</v>
      </c>
      <c r="BM340" s="144" t="s">
        <v>367</v>
      </c>
    </row>
    <row r="341" spans="2:65" s="1" customFormat="1" ht="19.2">
      <c r="B341" s="33"/>
      <c r="D341" s="147" t="s">
        <v>219</v>
      </c>
      <c r="F341" s="167" t="s">
        <v>1970</v>
      </c>
      <c r="I341" s="168"/>
      <c r="L341" s="33"/>
      <c r="M341" s="169"/>
      <c r="T341" s="57"/>
      <c r="AT341" s="18" t="s">
        <v>219</v>
      </c>
      <c r="AU341" s="18" t="s">
        <v>194</v>
      </c>
    </row>
    <row r="342" spans="2:65" s="12" customFormat="1" ht="10.199999999999999">
      <c r="B342" s="146"/>
      <c r="D342" s="147" t="s">
        <v>196</v>
      </c>
      <c r="E342" s="148" t="s">
        <v>1</v>
      </c>
      <c r="F342" s="149" t="s">
        <v>1971</v>
      </c>
      <c r="H342" s="150">
        <v>7.6</v>
      </c>
      <c r="I342" s="151"/>
      <c r="L342" s="146"/>
      <c r="M342" s="152"/>
      <c r="T342" s="153"/>
      <c r="AT342" s="148" t="s">
        <v>196</v>
      </c>
      <c r="AU342" s="148" t="s">
        <v>194</v>
      </c>
      <c r="AV342" s="12" t="s">
        <v>91</v>
      </c>
      <c r="AW342" s="12" t="s">
        <v>36</v>
      </c>
      <c r="AX342" s="12" t="s">
        <v>81</v>
      </c>
      <c r="AY342" s="148" t="s">
        <v>187</v>
      </c>
    </row>
    <row r="343" spans="2:65" s="13" customFormat="1" ht="10.199999999999999">
      <c r="B343" s="154"/>
      <c r="D343" s="147" t="s">
        <v>196</v>
      </c>
      <c r="E343" s="155" t="s">
        <v>1</v>
      </c>
      <c r="F343" s="156" t="s">
        <v>198</v>
      </c>
      <c r="H343" s="157">
        <v>7.6</v>
      </c>
      <c r="I343" s="158"/>
      <c r="L343" s="154"/>
      <c r="M343" s="159"/>
      <c r="T343" s="160"/>
      <c r="AT343" s="155" t="s">
        <v>196</v>
      </c>
      <c r="AU343" s="155" t="s">
        <v>194</v>
      </c>
      <c r="AV343" s="13" t="s">
        <v>194</v>
      </c>
      <c r="AW343" s="13" t="s">
        <v>36</v>
      </c>
      <c r="AX343" s="13" t="s">
        <v>21</v>
      </c>
      <c r="AY343" s="155" t="s">
        <v>187</v>
      </c>
    </row>
    <row r="344" spans="2:65" s="1" customFormat="1" ht="21.75" customHeight="1">
      <c r="B344" s="33"/>
      <c r="C344" s="133" t="s">
        <v>566</v>
      </c>
      <c r="D344" s="133" t="s">
        <v>189</v>
      </c>
      <c r="E344" s="134" t="s">
        <v>1972</v>
      </c>
      <c r="F344" s="135" t="s">
        <v>1973</v>
      </c>
      <c r="G344" s="136" t="s">
        <v>432</v>
      </c>
      <c r="H344" s="137">
        <v>4</v>
      </c>
      <c r="I344" s="138"/>
      <c r="J344" s="139">
        <f>ROUND(I344*H344,2)</f>
        <v>0</v>
      </c>
      <c r="K344" s="135" t="s">
        <v>193</v>
      </c>
      <c r="L344" s="33"/>
      <c r="M344" s="140" t="s">
        <v>1</v>
      </c>
      <c r="N344" s="141" t="s">
        <v>46</v>
      </c>
      <c r="P344" s="142">
        <f>O344*H344</f>
        <v>0</v>
      </c>
      <c r="Q344" s="142">
        <v>0</v>
      </c>
      <c r="R344" s="142">
        <f>Q344*H344</f>
        <v>0</v>
      </c>
      <c r="S344" s="142">
        <v>0</v>
      </c>
      <c r="T344" s="143">
        <f>S344*H344</f>
        <v>0</v>
      </c>
      <c r="AR344" s="144" t="s">
        <v>194</v>
      </c>
      <c r="AT344" s="144" t="s">
        <v>189</v>
      </c>
      <c r="AU344" s="144" t="s">
        <v>194</v>
      </c>
      <c r="AY344" s="18" t="s">
        <v>187</v>
      </c>
      <c r="BE344" s="145">
        <f>IF(N344="základní",J344,0)</f>
        <v>0</v>
      </c>
      <c r="BF344" s="145">
        <f>IF(N344="snížená",J344,0)</f>
        <v>0</v>
      </c>
      <c r="BG344" s="145">
        <f>IF(N344="zákl. přenesená",J344,0)</f>
        <v>0</v>
      </c>
      <c r="BH344" s="145">
        <f>IF(N344="sníž. přenesená",J344,0)</f>
        <v>0</v>
      </c>
      <c r="BI344" s="145">
        <f>IF(N344="nulová",J344,0)</f>
        <v>0</v>
      </c>
      <c r="BJ344" s="18" t="s">
        <v>21</v>
      </c>
      <c r="BK344" s="145">
        <f>ROUND(I344*H344,2)</f>
        <v>0</v>
      </c>
      <c r="BL344" s="18" t="s">
        <v>194</v>
      </c>
      <c r="BM344" s="144" t="s">
        <v>1974</v>
      </c>
    </row>
    <row r="345" spans="2:65" s="1" customFormat="1" ht="16.5" customHeight="1">
      <c r="B345" s="33"/>
      <c r="C345" s="133" t="s">
        <v>571</v>
      </c>
      <c r="D345" s="133" t="s">
        <v>189</v>
      </c>
      <c r="E345" s="134" t="s">
        <v>1975</v>
      </c>
      <c r="F345" s="135" t="s">
        <v>1976</v>
      </c>
      <c r="G345" s="136" t="s">
        <v>253</v>
      </c>
      <c r="H345" s="137">
        <v>4</v>
      </c>
      <c r="I345" s="138"/>
      <c r="J345" s="139">
        <f>ROUND(I345*H345,2)</f>
        <v>0</v>
      </c>
      <c r="K345" s="135" t="s">
        <v>1</v>
      </c>
      <c r="L345" s="33"/>
      <c r="M345" s="140" t="s">
        <v>1</v>
      </c>
      <c r="N345" s="141" t="s">
        <v>46</v>
      </c>
      <c r="P345" s="142">
        <f>O345*H345</f>
        <v>0</v>
      </c>
      <c r="Q345" s="142">
        <v>0</v>
      </c>
      <c r="R345" s="142">
        <f>Q345*H345</f>
        <v>0</v>
      </c>
      <c r="S345" s="142">
        <v>0</v>
      </c>
      <c r="T345" s="143">
        <f>S345*H345</f>
        <v>0</v>
      </c>
      <c r="AR345" s="144" t="s">
        <v>194</v>
      </c>
      <c r="AT345" s="144" t="s">
        <v>189</v>
      </c>
      <c r="AU345" s="144" t="s">
        <v>194</v>
      </c>
      <c r="AY345" s="18" t="s">
        <v>187</v>
      </c>
      <c r="BE345" s="145">
        <f>IF(N345="základní",J345,0)</f>
        <v>0</v>
      </c>
      <c r="BF345" s="145">
        <f>IF(N345="snížená",J345,0)</f>
        <v>0</v>
      </c>
      <c r="BG345" s="145">
        <f>IF(N345="zákl. přenesená",J345,0)</f>
        <v>0</v>
      </c>
      <c r="BH345" s="145">
        <f>IF(N345="sníž. přenesená",J345,0)</f>
        <v>0</v>
      </c>
      <c r="BI345" s="145">
        <f>IF(N345="nulová",J345,0)</f>
        <v>0</v>
      </c>
      <c r="BJ345" s="18" t="s">
        <v>21</v>
      </c>
      <c r="BK345" s="145">
        <f>ROUND(I345*H345,2)</f>
        <v>0</v>
      </c>
      <c r="BL345" s="18" t="s">
        <v>194</v>
      </c>
      <c r="BM345" s="144" t="s">
        <v>585</v>
      </c>
    </row>
    <row r="346" spans="2:65" s="1" customFormat="1" ht="19.2">
      <c r="B346" s="33"/>
      <c r="D346" s="147" t="s">
        <v>219</v>
      </c>
      <c r="F346" s="167" t="s">
        <v>1977</v>
      </c>
      <c r="I346" s="168"/>
      <c r="L346" s="33"/>
      <c r="M346" s="169"/>
      <c r="T346" s="57"/>
      <c r="AT346" s="18" t="s">
        <v>219</v>
      </c>
      <c r="AU346" s="18" t="s">
        <v>194</v>
      </c>
    </row>
    <row r="347" spans="2:65" s="1" customFormat="1" ht="16.5" customHeight="1">
      <c r="B347" s="33"/>
      <c r="C347" s="170" t="s">
        <v>576</v>
      </c>
      <c r="D347" s="170" t="s">
        <v>244</v>
      </c>
      <c r="E347" s="171" t="s">
        <v>1978</v>
      </c>
      <c r="F347" s="172" t="s">
        <v>1979</v>
      </c>
      <c r="G347" s="173" t="s">
        <v>192</v>
      </c>
      <c r="H347" s="174">
        <v>0.33</v>
      </c>
      <c r="I347" s="175"/>
      <c r="J347" s="176">
        <f>ROUND(I347*H347,2)</f>
        <v>0</v>
      </c>
      <c r="K347" s="172" t="s">
        <v>1</v>
      </c>
      <c r="L347" s="177"/>
      <c r="M347" s="178" t="s">
        <v>1</v>
      </c>
      <c r="N347" s="179" t="s">
        <v>46</v>
      </c>
      <c r="P347" s="142">
        <f>O347*H347</f>
        <v>0</v>
      </c>
      <c r="Q347" s="142">
        <v>0</v>
      </c>
      <c r="R347" s="142">
        <f>Q347*H347</f>
        <v>0</v>
      </c>
      <c r="S347" s="142">
        <v>0</v>
      </c>
      <c r="T347" s="143">
        <f>S347*H347</f>
        <v>0</v>
      </c>
      <c r="AR347" s="144" t="s">
        <v>234</v>
      </c>
      <c r="AT347" s="144" t="s">
        <v>244</v>
      </c>
      <c r="AU347" s="144" t="s">
        <v>194</v>
      </c>
      <c r="AY347" s="18" t="s">
        <v>187</v>
      </c>
      <c r="BE347" s="145">
        <f>IF(N347="základní",J347,0)</f>
        <v>0</v>
      </c>
      <c r="BF347" s="145">
        <f>IF(N347="snížená",J347,0)</f>
        <v>0</v>
      </c>
      <c r="BG347" s="145">
        <f>IF(N347="zákl. přenesená",J347,0)</f>
        <v>0</v>
      </c>
      <c r="BH347" s="145">
        <f>IF(N347="sníž. přenesená",J347,0)</f>
        <v>0</v>
      </c>
      <c r="BI347" s="145">
        <f>IF(N347="nulová",J347,0)</f>
        <v>0</v>
      </c>
      <c r="BJ347" s="18" t="s">
        <v>21</v>
      </c>
      <c r="BK347" s="145">
        <f>ROUND(I347*H347,2)</f>
        <v>0</v>
      </c>
      <c r="BL347" s="18" t="s">
        <v>194</v>
      </c>
      <c r="BM347" s="144" t="s">
        <v>1980</v>
      </c>
    </row>
    <row r="348" spans="2:65" s="12" customFormat="1" ht="10.199999999999999">
      <c r="B348" s="146"/>
      <c r="D348" s="147" t="s">
        <v>196</v>
      </c>
      <c r="E348" s="148" t="s">
        <v>1</v>
      </c>
      <c r="F348" s="149" t="s">
        <v>1981</v>
      </c>
      <c r="H348" s="150">
        <v>0.33</v>
      </c>
      <c r="I348" s="151"/>
      <c r="L348" s="146"/>
      <c r="M348" s="152"/>
      <c r="T348" s="153"/>
      <c r="AT348" s="148" t="s">
        <v>196</v>
      </c>
      <c r="AU348" s="148" t="s">
        <v>194</v>
      </c>
      <c r="AV348" s="12" t="s">
        <v>91</v>
      </c>
      <c r="AW348" s="12" t="s">
        <v>36</v>
      </c>
      <c r="AX348" s="12" t="s">
        <v>81</v>
      </c>
      <c r="AY348" s="148" t="s">
        <v>187</v>
      </c>
    </row>
    <row r="349" spans="2:65" s="13" customFormat="1" ht="10.199999999999999">
      <c r="B349" s="154"/>
      <c r="D349" s="147" t="s">
        <v>196</v>
      </c>
      <c r="E349" s="155" t="s">
        <v>1</v>
      </c>
      <c r="F349" s="156" t="s">
        <v>198</v>
      </c>
      <c r="H349" s="157">
        <v>0.33</v>
      </c>
      <c r="I349" s="158"/>
      <c r="L349" s="154"/>
      <c r="M349" s="159"/>
      <c r="T349" s="160"/>
      <c r="AT349" s="155" t="s">
        <v>196</v>
      </c>
      <c r="AU349" s="155" t="s">
        <v>194</v>
      </c>
      <c r="AV349" s="13" t="s">
        <v>194</v>
      </c>
      <c r="AW349" s="13" t="s">
        <v>36</v>
      </c>
      <c r="AX349" s="13" t="s">
        <v>21</v>
      </c>
      <c r="AY349" s="155" t="s">
        <v>187</v>
      </c>
    </row>
    <row r="350" spans="2:65" s="1" customFormat="1" ht="16.5" customHeight="1">
      <c r="B350" s="33"/>
      <c r="C350" s="133" t="s">
        <v>581</v>
      </c>
      <c r="D350" s="133" t="s">
        <v>189</v>
      </c>
      <c r="E350" s="134" t="s">
        <v>1982</v>
      </c>
      <c r="F350" s="135" t="s">
        <v>1983</v>
      </c>
      <c r="G350" s="136" t="s">
        <v>192</v>
      </c>
      <c r="H350" s="137">
        <v>2</v>
      </c>
      <c r="I350" s="138"/>
      <c r="J350" s="139">
        <f>ROUND(I350*H350,2)</f>
        <v>0</v>
      </c>
      <c r="K350" s="135" t="s">
        <v>193</v>
      </c>
      <c r="L350" s="33"/>
      <c r="M350" s="140" t="s">
        <v>1</v>
      </c>
      <c r="N350" s="141" t="s">
        <v>46</v>
      </c>
      <c r="P350" s="142">
        <f>O350*H350</f>
        <v>0</v>
      </c>
      <c r="Q350" s="142">
        <v>0</v>
      </c>
      <c r="R350" s="142">
        <f>Q350*H350</f>
        <v>0</v>
      </c>
      <c r="S350" s="142">
        <v>0</v>
      </c>
      <c r="T350" s="143">
        <f>S350*H350</f>
        <v>0</v>
      </c>
      <c r="AR350" s="144" t="s">
        <v>194</v>
      </c>
      <c r="AT350" s="144" t="s">
        <v>189</v>
      </c>
      <c r="AU350" s="144" t="s">
        <v>194</v>
      </c>
      <c r="AY350" s="18" t="s">
        <v>187</v>
      </c>
      <c r="BE350" s="145">
        <f>IF(N350="základní",J350,0)</f>
        <v>0</v>
      </c>
      <c r="BF350" s="145">
        <f>IF(N350="snížená",J350,0)</f>
        <v>0</v>
      </c>
      <c r="BG350" s="145">
        <f>IF(N350="zákl. přenesená",J350,0)</f>
        <v>0</v>
      </c>
      <c r="BH350" s="145">
        <f>IF(N350="sníž. přenesená",J350,0)</f>
        <v>0</v>
      </c>
      <c r="BI350" s="145">
        <f>IF(N350="nulová",J350,0)</f>
        <v>0</v>
      </c>
      <c r="BJ350" s="18" t="s">
        <v>21</v>
      </c>
      <c r="BK350" s="145">
        <f>ROUND(I350*H350,2)</f>
        <v>0</v>
      </c>
      <c r="BL350" s="18" t="s">
        <v>194</v>
      </c>
      <c r="BM350" s="144" t="s">
        <v>1984</v>
      </c>
    </row>
    <row r="351" spans="2:65" s="12" customFormat="1" ht="10.199999999999999">
      <c r="B351" s="146"/>
      <c r="D351" s="147" t="s">
        <v>196</v>
      </c>
      <c r="E351" s="148" t="s">
        <v>1</v>
      </c>
      <c r="F351" s="149" t="s">
        <v>1985</v>
      </c>
      <c r="H351" s="150">
        <v>2</v>
      </c>
      <c r="I351" s="151"/>
      <c r="L351" s="146"/>
      <c r="M351" s="152"/>
      <c r="T351" s="153"/>
      <c r="AT351" s="148" t="s">
        <v>196</v>
      </c>
      <c r="AU351" s="148" t="s">
        <v>194</v>
      </c>
      <c r="AV351" s="12" t="s">
        <v>91</v>
      </c>
      <c r="AW351" s="12" t="s">
        <v>36</v>
      </c>
      <c r="AX351" s="12" t="s">
        <v>81</v>
      </c>
      <c r="AY351" s="148" t="s">
        <v>187</v>
      </c>
    </row>
    <row r="352" spans="2:65" s="13" customFormat="1" ht="10.199999999999999">
      <c r="B352" s="154"/>
      <c r="D352" s="147" t="s">
        <v>196</v>
      </c>
      <c r="E352" s="155" t="s">
        <v>1</v>
      </c>
      <c r="F352" s="156" t="s">
        <v>198</v>
      </c>
      <c r="H352" s="157">
        <v>2</v>
      </c>
      <c r="I352" s="158"/>
      <c r="L352" s="154"/>
      <c r="M352" s="159"/>
      <c r="T352" s="160"/>
      <c r="AT352" s="155" t="s">
        <v>196</v>
      </c>
      <c r="AU352" s="155" t="s">
        <v>194</v>
      </c>
      <c r="AV352" s="13" t="s">
        <v>194</v>
      </c>
      <c r="AW352" s="13" t="s">
        <v>36</v>
      </c>
      <c r="AX352" s="13" t="s">
        <v>21</v>
      </c>
      <c r="AY352" s="155" t="s">
        <v>187</v>
      </c>
    </row>
    <row r="353" spans="2:65" s="1" customFormat="1" ht="16.5" customHeight="1">
      <c r="B353" s="33"/>
      <c r="C353" s="133" t="s">
        <v>586</v>
      </c>
      <c r="D353" s="133" t="s">
        <v>189</v>
      </c>
      <c r="E353" s="134" t="s">
        <v>1986</v>
      </c>
      <c r="F353" s="135" t="s">
        <v>1987</v>
      </c>
      <c r="G353" s="136" t="s">
        <v>192</v>
      </c>
      <c r="H353" s="137">
        <v>2</v>
      </c>
      <c r="I353" s="138"/>
      <c r="J353" s="139">
        <f>ROUND(I353*H353,2)</f>
        <v>0</v>
      </c>
      <c r="K353" s="135" t="s">
        <v>193</v>
      </c>
      <c r="L353" s="33"/>
      <c r="M353" s="140" t="s">
        <v>1</v>
      </c>
      <c r="N353" s="141" t="s">
        <v>46</v>
      </c>
      <c r="P353" s="142">
        <f>O353*H353</f>
        <v>0</v>
      </c>
      <c r="Q353" s="142">
        <v>0</v>
      </c>
      <c r="R353" s="142">
        <f>Q353*H353</f>
        <v>0</v>
      </c>
      <c r="S353" s="142">
        <v>0</v>
      </c>
      <c r="T353" s="143">
        <f>S353*H353</f>
        <v>0</v>
      </c>
      <c r="AR353" s="144" t="s">
        <v>194</v>
      </c>
      <c r="AT353" s="144" t="s">
        <v>189</v>
      </c>
      <c r="AU353" s="144" t="s">
        <v>194</v>
      </c>
      <c r="AY353" s="18" t="s">
        <v>187</v>
      </c>
      <c r="BE353" s="145">
        <f>IF(N353="základní",J353,0)</f>
        <v>0</v>
      </c>
      <c r="BF353" s="145">
        <f>IF(N353="snížená",J353,0)</f>
        <v>0</v>
      </c>
      <c r="BG353" s="145">
        <f>IF(N353="zákl. přenesená",J353,0)</f>
        <v>0</v>
      </c>
      <c r="BH353" s="145">
        <f>IF(N353="sníž. přenesená",J353,0)</f>
        <v>0</v>
      </c>
      <c r="BI353" s="145">
        <f>IF(N353="nulová",J353,0)</f>
        <v>0</v>
      </c>
      <c r="BJ353" s="18" t="s">
        <v>21</v>
      </c>
      <c r="BK353" s="145">
        <f>ROUND(I353*H353,2)</f>
        <v>0</v>
      </c>
      <c r="BL353" s="18" t="s">
        <v>194</v>
      </c>
      <c r="BM353" s="144" t="s">
        <v>1988</v>
      </c>
    </row>
    <row r="354" spans="2:65" s="16" customFormat="1" ht="20.85" customHeight="1">
      <c r="B354" s="194"/>
      <c r="D354" s="195" t="s">
        <v>80</v>
      </c>
      <c r="E354" s="195" t="s">
        <v>1989</v>
      </c>
      <c r="F354" s="195" t="s">
        <v>1990</v>
      </c>
      <c r="I354" s="196"/>
      <c r="J354" s="197">
        <f>BK354</f>
        <v>0</v>
      </c>
      <c r="L354" s="194"/>
      <c r="M354" s="198"/>
      <c r="P354" s="199">
        <f>SUM(P355:P397)</f>
        <v>0</v>
      </c>
      <c r="R354" s="199">
        <f>SUM(R355:R397)</f>
        <v>0</v>
      </c>
      <c r="T354" s="200">
        <f>SUM(T355:T397)</f>
        <v>0</v>
      </c>
      <c r="AR354" s="195" t="s">
        <v>21</v>
      </c>
      <c r="AT354" s="201" t="s">
        <v>80</v>
      </c>
      <c r="AU354" s="201" t="s">
        <v>205</v>
      </c>
      <c r="AY354" s="195" t="s">
        <v>187</v>
      </c>
      <c r="BK354" s="202">
        <f>SUM(BK355:BK397)</f>
        <v>0</v>
      </c>
    </row>
    <row r="355" spans="2:65" s="1" customFormat="1" ht="16.5" customHeight="1">
      <c r="B355" s="33"/>
      <c r="C355" s="133" t="s">
        <v>591</v>
      </c>
      <c r="D355" s="133" t="s">
        <v>189</v>
      </c>
      <c r="E355" s="134" t="s">
        <v>1923</v>
      </c>
      <c r="F355" s="135" t="s">
        <v>1924</v>
      </c>
      <c r="G355" s="136" t="s">
        <v>432</v>
      </c>
      <c r="H355" s="137">
        <v>9</v>
      </c>
      <c r="I355" s="138"/>
      <c r="J355" s="139">
        <f>ROUND(I355*H355,2)</f>
        <v>0</v>
      </c>
      <c r="K355" s="135" t="s">
        <v>193</v>
      </c>
      <c r="L355" s="33"/>
      <c r="M355" s="140" t="s">
        <v>1</v>
      </c>
      <c r="N355" s="141" t="s">
        <v>46</v>
      </c>
      <c r="P355" s="142">
        <f>O355*H355</f>
        <v>0</v>
      </c>
      <c r="Q355" s="142">
        <v>0</v>
      </c>
      <c r="R355" s="142">
        <f>Q355*H355</f>
        <v>0</v>
      </c>
      <c r="S355" s="142">
        <v>0</v>
      </c>
      <c r="T355" s="143">
        <f>S355*H355</f>
        <v>0</v>
      </c>
      <c r="AR355" s="144" t="s">
        <v>194</v>
      </c>
      <c r="AT355" s="144" t="s">
        <v>189</v>
      </c>
      <c r="AU355" s="144" t="s">
        <v>194</v>
      </c>
      <c r="AY355" s="18" t="s">
        <v>187</v>
      </c>
      <c r="BE355" s="145">
        <f>IF(N355="základní",J355,0)</f>
        <v>0</v>
      </c>
      <c r="BF355" s="145">
        <f>IF(N355="snížená",J355,0)</f>
        <v>0</v>
      </c>
      <c r="BG355" s="145">
        <f>IF(N355="zákl. přenesená",J355,0)</f>
        <v>0</v>
      </c>
      <c r="BH355" s="145">
        <f>IF(N355="sníž. přenesená",J355,0)</f>
        <v>0</v>
      </c>
      <c r="BI355" s="145">
        <f>IF(N355="nulová",J355,0)</f>
        <v>0</v>
      </c>
      <c r="BJ355" s="18" t="s">
        <v>21</v>
      </c>
      <c r="BK355" s="145">
        <f>ROUND(I355*H355,2)</f>
        <v>0</v>
      </c>
      <c r="BL355" s="18" t="s">
        <v>194</v>
      </c>
      <c r="BM355" s="144" t="s">
        <v>1991</v>
      </c>
    </row>
    <row r="356" spans="2:65" s="1" customFormat="1" ht="21.75" customHeight="1">
      <c r="B356" s="33"/>
      <c r="C356" s="133" t="s">
        <v>595</v>
      </c>
      <c r="D356" s="133" t="s">
        <v>189</v>
      </c>
      <c r="E356" s="134" t="s">
        <v>1992</v>
      </c>
      <c r="F356" s="135" t="s">
        <v>1993</v>
      </c>
      <c r="G356" s="136" t="s">
        <v>253</v>
      </c>
      <c r="H356" s="137">
        <v>315</v>
      </c>
      <c r="I356" s="138"/>
      <c r="J356" s="139">
        <f>ROUND(I356*H356,2)</f>
        <v>0</v>
      </c>
      <c r="K356" s="135" t="s">
        <v>193</v>
      </c>
      <c r="L356" s="33"/>
      <c r="M356" s="140" t="s">
        <v>1</v>
      </c>
      <c r="N356" s="141" t="s">
        <v>46</v>
      </c>
      <c r="P356" s="142">
        <f>O356*H356</f>
        <v>0</v>
      </c>
      <c r="Q356" s="142">
        <v>0</v>
      </c>
      <c r="R356" s="142">
        <f>Q356*H356</f>
        <v>0</v>
      </c>
      <c r="S356" s="142">
        <v>0</v>
      </c>
      <c r="T356" s="143">
        <f>S356*H356</f>
        <v>0</v>
      </c>
      <c r="AR356" s="144" t="s">
        <v>194</v>
      </c>
      <c r="AT356" s="144" t="s">
        <v>189</v>
      </c>
      <c r="AU356" s="144" t="s">
        <v>194</v>
      </c>
      <c r="AY356" s="18" t="s">
        <v>187</v>
      </c>
      <c r="BE356" s="145">
        <f>IF(N356="základní",J356,0)</f>
        <v>0</v>
      </c>
      <c r="BF356" s="145">
        <f>IF(N356="snížená",J356,0)</f>
        <v>0</v>
      </c>
      <c r="BG356" s="145">
        <f>IF(N356="zákl. přenesená",J356,0)</f>
        <v>0</v>
      </c>
      <c r="BH356" s="145">
        <f>IF(N356="sníž. přenesená",J356,0)</f>
        <v>0</v>
      </c>
      <c r="BI356" s="145">
        <f>IF(N356="nulová",J356,0)</f>
        <v>0</v>
      </c>
      <c r="BJ356" s="18" t="s">
        <v>21</v>
      </c>
      <c r="BK356" s="145">
        <f>ROUND(I356*H356,2)</f>
        <v>0</v>
      </c>
      <c r="BL356" s="18" t="s">
        <v>194</v>
      </c>
      <c r="BM356" s="144" t="s">
        <v>1994</v>
      </c>
    </row>
    <row r="357" spans="2:65" s="1" customFormat="1" ht="19.2">
      <c r="B357" s="33"/>
      <c r="D357" s="147" t="s">
        <v>219</v>
      </c>
      <c r="F357" s="167" t="s">
        <v>1995</v>
      </c>
      <c r="I357" s="168"/>
      <c r="L357" s="33"/>
      <c r="M357" s="169"/>
      <c r="T357" s="57"/>
      <c r="AT357" s="18" t="s">
        <v>219</v>
      </c>
      <c r="AU357" s="18" t="s">
        <v>194</v>
      </c>
    </row>
    <row r="358" spans="2:65" s="12" customFormat="1" ht="10.199999999999999">
      <c r="B358" s="146"/>
      <c r="D358" s="147" t="s">
        <v>196</v>
      </c>
      <c r="E358" s="148" t="s">
        <v>1</v>
      </c>
      <c r="F358" s="149" t="s">
        <v>1996</v>
      </c>
      <c r="H358" s="150">
        <v>315</v>
      </c>
      <c r="I358" s="151"/>
      <c r="L358" s="146"/>
      <c r="M358" s="152"/>
      <c r="T358" s="153"/>
      <c r="AT358" s="148" t="s">
        <v>196</v>
      </c>
      <c r="AU358" s="148" t="s">
        <v>194</v>
      </c>
      <c r="AV358" s="12" t="s">
        <v>91</v>
      </c>
      <c r="AW358" s="12" t="s">
        <v>36</v>
      </c>
      <c r="AX358" s="12" t="s">
        <v>81</v>
      </c>
      <c r="AY358" s="148" t="s">
        <v>187</v>
      </c>
    </row>
    <row r="359" spans="2:65" s="13" customFormat="1" ht="10.199999999999999">
      <c r="B359" s="154"/>
      <c r="D359" s="147" t="s">
        <v>196</v>
      </c>
      <c r="E359" s="155" t="s">
        <v>1</v>
      </c>
      <c r="F359" s="156" t="s">
        <v>198</v>
      </c>
      <c r="H359" s="157">
        <v>315</v>
      </c>
      <c r="I359" s="158"/>
      <c r="L359" s="154"/>
      <c r="M359" s="159"/>
      <c r="T359" s="160"/>
      <c r="AT359" s="155" t="s">
        <v>196</v>
      </c>
      <c r="AU359" s="155" t="s">
        <v>194</v>
      </c>
      <c r="AV359" s="13" t="s">
        <v>194</v>
      </c>
      <c r="AW359" s="13" t="s">
        <v>36</v>
      </c>
      <c r="AX359" s="13" t="s">
        <v>21</v>
      </c>
      <c r="AY359" s="155" t="s">
        <v>187</v>
      </c>
    </row>
    <row r="360" spans="2:65" s="1" customFormat="1" ht="16.5" customHeight="1">
      <c r="B360" s="33"/>
      <c r="C360" s="133" t="s">
        <v>599</v>
      </c>
      <c r="D360" s="133" t="s">
        <v>189</v>
      </c>
      <c r="E360" s="134" t="s">
        <v>1997</v>
      </c>
      <c r="F360" s="135" t="s">
        <v>1998</v>
      </c>
      <c r="G360" s="136" t="s">
        <v>253</v>
      </c>
      <c r="H360" s="137">
        <v>315</v>
      </c>
      <c r="I360" s="138"/>
      <c r="J360" s="139">
        <f>ROUND(I360*H360,2)</f>
        <v>0</v>
      </c>
      <c r="K360" s="135" t="s">
        <v>193</v>
      </c>
      <c r="L360" s="33"/>
      <c r="M360" s="140" t="s">
        <v>1</v>
      </c>
      <c r="N360" s="141" t="s">
        <v>46</v>
      </c>
      <c r="P360" s="142">
        <f>O360*H360</f>
        <v>0</v>
      </c>
      <c r="Q360" s="142">
        <v>0</v>
      </c>
      <c r="R360" s="142">
        <f>Q360*H360</f>
        <v>0</v>
      </c>
      <c r="S360" s="142">
        <v>0</v>
      </c>
      <c r="T360" s="143">
        <f>S360*H360</f>
        <v>0</v>
      </c>
      <c r="AR360" s="144" t="s">
        <v>194</v>
      </c>
      <c r="AT360" s="144" t="s">
        <v>189</v>
      </c>
      <c r="AU360" s="144" t="s">
        <v>194</v>
      </c>
      <c r="AY360" s="18" t="s">
        <v>187</v>
      </c>
      <c r="BE360" s="145">
        <f>IF(N360="základní",J360,0)</f>
        <v>0</v>
      </c>
      <c r="BF360" s="145">
        <f>IF(N360="snížená",J360,0)</f>
        <v>0</v>
      </c>
      <c r="BG360" s="145">
        <f>IF(N360="zákl. přenesená",J360,0)</f>
        <v>0</v>
      </c>
      <c r="BH360" s="145">
        <f>IF(N360="sníž. přenesená",J360,0)</f>
        <v>0</v>
      </c>
      <c r="BI360" s="145">
        <f>IF(N360="nulová",J360,0)</f>
        <v>0</v>
      </c>
      <c r="BJ360" s="18" t="s">
        <v>21</v>
      </c>
      <c r="BK360" s="145">
        <f>ROUND(I360*H360,2)</f>
        <v>0</v>
      </c>
      <c r="BL360" s="18" t="s">
        <v>194</v>
      </c>
      <c r="BM360" s="144" t="s">
        <v>1999</v>
      </c>
    </row>
    <row r="361" spans="2:65" s="1" customFormat="1" ht="19.2">
      <c r="B361" s="33"/>
      <c r="D361" s="147" t="s">
        <v>219</v>
      </c>
      <c r="F361" s="167" t="s">
        <v>2000</v>
      </c>
      <c r="I361" s="168"/>
      <c r="L361" s="33"/>
      <c r="M361" s="169"/>
      <c r="T361" s="57"/>
      <c r="AT361" s="18" t="s">
        <v>219</v>
      </c>
      <c r="AU361" s="18" t="s">
        <v>194</v>
      </c>
    </row>
    <row r="362" spans="2:65" s="1" customFormat="1" ht="16.5" customHeight="1">
      <c r="B362" s="33"/>
      <c r="C362" s="170" t="s">
        <v>603</v>
      </c>
      <c r="D362" s="170" t="s">
        <v>244</v>
      </c>
      <c r="E362" s="171" t="s">
        <v>2001</v>
      </c>
      <c r="F362" s="172" t="s">
        <v>2002</v>
      </c>
      <c r="G362" s="173" t="s">
        <v>2003</v>
      </c>
      <c r="H362" s="174">
        <v>2205</v>
      </c>
      <c r="I362" s="175"/>
      <c r="J362" s="176">
        <f>ROUND(I362*H362,2)</f>
        <v>0</v>
      </c>
      <c r="K362" s="172" t="s">
        <v>1</v>
      </c>
      <c r="L362" s="177"/>
      <c r="M362" s="178" t="s">
        <v>1</v>
      </c>
      <c r="N362" s="179" t="s">
        <v>46</v>
      </c>
      <c r="P362" s="142">
        <f>O362*H362</f>
        <v>0</v>
      </c>
      <c r="Q362" s="142">
        <v>0</v>
      </c>
      <c r="R362" s="142">
        <f>Q362*H362</f>
        <v>0</v>
      </c>
      <c r="S362" s="142">
        <v>0</v>
      </c>
      <c r="T362" s="143">
        <f>S362*H362</f>
        <v>0</v>
      </c>
      <c r="AR362" s="144" t="s">
        <v>234</v>
      </c>
      <c r="AT362" s="144" t="s">
        <v>244</v>
      </c>
      <c r="AU362" s="144" t="s">
        <v>194</v>
      </c>
      <c r="AY362" s="18" t="s">
        <v>187</v>
      </c>
      <c r="BE362" s="145">
        <f>IF(N362="základní",J362,0)</f>
        <v>0</v>
      </c>
      <c r="BF362" s="145">
        <f>IF(N362="snížená",J362,0)</f>
        <v>0</v>
      </c>
      <c r="BG362" s="145">
        <f>IF(N362="zákl. přenesená",J362,0)</f>
        <v>0</v>
      </c>
      <c r="BH362" s="145">
        <f>IF(N362="sníž. přenesená",J362,0)</f>
        <v>0</v>
      </c>
      <c r="BI362" s="145">
        <f>IF(N362="nulová",J362,0)</f>
        <v>0</v>
      </c>
      <c r="BJ362" s="18" t="s">
        <v>21</v>
      </c>
      <c r="BK362" s="145">
        <f>ROUND(I362*H362,2)</f>
        <v>0</v>
      </c>
      <c r="BL362" s="18" t="s">
        <v>194</v>
      </c>
      <c r="BM362" s="144" t="s">
        <v>2004</v>
      </c>
    </row>
    <row r="363" spans="2:65" s="1" customFormat="1" ht="24.15" customHeight="1">
      <c r="B363" s="33"/>
      <c r="C363" s="133" t="s">
        <v>608</v>
      </c>
      <c r="D363" s="133" t="s">
        <v>189</v>
      </c>
      <c r="E363" s="134" t="s">
        <v>2005</v>
      </c>
      <c r="F363" s="135" t="s">
        <v>2006</v>
      </c>
      <c r="G363" s="136" t="s">
        <v>432</v>
      </c>
      <c r="H363" s="137">
        <v>7</v>
      </c>
      <c r="I363" s="138"/>
      <c r="J363" s="139">
        <f>ROUND(I363*H363,2)</f>
        <v>0</v>
      </c>
      <c r="K363" s="135" t="s">
        <v>193</v>
      </c>
      <c r="L363" s="33"/>
      <c r="M363" s="140" t="s">
        <v>1</v>
      </c>
      <c r="N363" s="141" t="s">
        <v>46</v>
      </c>
      <c r="P363" s="142">
        <f>O363*H363</f>
        <v>0</v>
      </c>
      <c r="Q363" s="142">
        <v>0</v>
      </c>
      <c r="R363" s="142">
        <f>Q363*H363</f>
        <v>0</v>
      </c>
      <c r="S363" s="142">
        <v>0</v>
      </c>
      <c r="T363" s="143">
        <f>S363*H363</f>
        <v>0</v>
      </c>
      <c r="AR363" s="144" t="s">
        <v>194</v>
      </c>
      <c r="AT363" s="144" t="s">
        <v>189</v>
      </c>
      <c r="AU363" s="144" t="s">
        <v>194</v>
      </c>
      <c r="AY363" s="18" t="s">
        <v>187</v>
      </c>
      <c r="BE363" s="145">
        <f>IF(N363="základní",J363,0)</f>
        <v>0</v>
      </c>
      <c r="BF363" s="145">
        <f>IF(N363="snížená",J363,0)</f>
        <v>0</v>
      </c>
      <c r="BG363" s="145">
        <f>IF(N363="zákl. přenesená",J363,0)</f>
        <v>0</v>
      </c>
      <c r="BH363" s="145">
        <f>IF(N363="sníž. přenesená",J363,0)</f>
        <v>0</v>
      </c>
      <c r="BI363" s="145">
        <f>IF(N363="nulová",J363,0)</f>
        <v>0</v>
      </c>
      <c r="BJ363" s="18" t="s">
        <v>21</v>
      </c>
      <c r="BK363" s="145">
        <f>ROUND(I363*H363,2)</f>
        <v>0</v>
      </c>
      <c r="BL363" s="18" t="s">
        <v>194</v>
      </c>
      <c r="BM363" s="144" t="s">
        <v>1138</v>
      </c>
    </row>
    <row r="364" spans="2:65" s="1" customFormat="1" ht="24.15" customHeight="1">
      <c r="B364" s="33"/>
      <c r="C364" s="133" t="s">
        <v>613</v>
      </c>
      <c r="D364" s="133" t="s">
        <v>189</v>
      </c>
      <c r="E364" s="134" t="s">
        <v>2007</v>
      </c>
      <c r="F364" s="135" t="s">
        <v>2008</v>
      </c>
      <c r="G364" s="136" t="s">
        <v>432</v>
      </c>
      <c r="H364" s="137">
        <v>2</v>
      </c>
      <c r="I364" s="138"/>
      <c r="J364" s="139">
        <f>ROUND(I364*H364,2)</f>
        <v>0</v>
      </c>
      <c r="K364" s="135" t="s">
        <v>193</v>
      </c>
      <c r="L364" s="33"/>
      <c r="M364" s="140" t="s">
        <v>1</v>
      </c>
      <c r="N364" s="141" t="s">
        <v>46</v>
      </c>
      <c r="P364" s="142">
        <f>O364*H364</f>
        <v>0</v>
      </c>
      <c r="Q364" s="142">
        <v>0</v>
      </c>
      <c r="R364" s="142">
        <f>Q364*H364</f>
        <v>0</v>
      </c>
      <c r="S364" s="142">
        <v>0</v>
      </c>
      <c r="T364" s="143">
        <f>S364*H364</f>
        <v>0</v>
      </c>
      <c r="AR364" s="144" t="s">
        <v>194</v>
      </c>
      <c r="AT364" s="144" t="s">
        <v>189</v>
      </c>
      <c r="AU364" s="144" t="s">
        <v>194</v>
      </c>
      <c r="AY364" s="18" t="s">
        <v>187</v>
      </c>
      <c r="BE364" s="145">
        <f>IF(N364="základní",J364,0)</f>
        <v>0</v>
      </c>
      <c r="BF364" s="145">
        <f>IF(N364="snížená",J364,0)</f>
        <v>0</v>
      </c>
      <c r="BG364" s="145">
        <f>IF(N364="zákl. přenesená",J364,0)</f>
        <v>0</v>
      </c>
      <c r="BH364" s="145">
        <f>IF(N364="sníž. přenesená",J364,0)</f>
        <v>0</v>
      </c>
      <c r="BI364" s="145">
        <f>IF(N364="nulová",J364,0)</f>
        <v>0</v>
      </c>
      <c r="BJ364" s="18" t="s">
        <v>21</v>
      </c>
      <c r="BK364" s="145">
        <f>ROUND(I364*H364,2)</f>
        <v>0</v>
      </c>
      <c r="BL364" s="18" t="s">
        <v>194</v>
      </c>
      <c r="BM364" s="144" t="s">
        <v>2009</v>
      </c>
    </row>
    <row r="365" spans="2:65" s="1" customFormat="1" ht="16.5" customHeight="1">
      <c r="B365" s="33"/>
      <c r="C365" s="170" t="s">
        <v>617</v>
      </c>
      <c r="D365" s="170" t="s">
        <v>244</v>
      </c>
      <c r="E365" s="171" t="s">
        <v>1866</v>
      </c>
      <c r="F365" s="172" t="s">
        <v>1867</v>
      </c>
      <c r="G365" s="173" t="s">
        <v>192</v>
      </c>
      <c r="H365" s="174">
        <v>1.1000000000000001</v>
      </c>
      <c r="I365" s="175"/>
      <c r="J365" s="176">
        <f>ROUND(I365*H365,2)</f>
        <v>0</v>
      </c>
      <c r="K365" s="172" t="s">
        <v>1</v>
      </c>
      <c r="L365" s="177"/>
      <c r="M365" s="178" t="s">
        <v>1</v>
      </c>
      <c r="N365" s="179" t="s">
        <v>46</v>
      </c>
      <c r="P365" s="142">
        <f>O365*H365</f>
        <v>0</v>
      </c>
      <c r="Q365" s="142">
        <v>0</v>
      </c>
      <c r="R365" s="142">
        <f>Q365*H365</f>
        <v>0</v>
      </c>
      <c r="S365" s="142">
        <v>0</v>
      </c>
      <c r="T365" s="143">
        <f>S365*H365</f>
        <v>0</v>
      </c>
      <c r="AR365" s="144" t="s">
        <v>234</v>
      </c>
      <c r="AT365" s="144" t="s">
        <v>244</v>
      </c>
      <c r="AU365" s="144" t="s">
        <v>194</v>
      </c>
      <c r="AY365" s="18" t="s">
        <v>187</v>
      </c>
      <c r="BE365" s="145">
        <f>IF(N365="základní",J365,0)</f>
        <v>0</v>
      </c>
      <c r="BF365" s="145">
        <f>IF(N365="snížená",J365,0)</f>
        <v>0</v>
      </c>
      <c r="BG365" s="145">
        <f>IF(N365="zákl. přenesená",J365,0)</f>
        <v>0</v>
      </c>
      <c r="BH365" s="145">
        <f>IF(N365="sníž. přenesená",J365,0)</f>
        <v>0</v>
      </c>
      <c r="BI365" s="145">
        <f>IF(N365="nulová",J365,0)</f>
        <v>0</v>
      </c>
      <c r="BJ365" s="18" t="s">
        <v>21</v>
      </c>
      <c r="BK365" s="145">
        <f>ROUND(I365*H365,2)</f>
        <v>0</v>
      </c>
      <c r="BL365" s="18" t="s">
        <v>194</v>
      </c>
      <c r="BM365" s="144" t="s">
        <v>2010</v>
      </c>
    </row>
    <row r="366" spans="2:65" s="1" customFormat="1" ht="28.8">
      <c r="B366" s="33"/>
      <c r="D366" s="147" t="s">
        <v>219</v>
      </c>
      <c r="F366" s="167" t="s">
        <v>1868</v>
      </c>
      <c r="I366" s="168"/>
      <c r="L366" s="33"/>
      <c r="M366" s="169"/>
      <c r="T366" s="57"/>
      <c r="AT366" s="18" t="s">
        <v>219</v>
      </c>
      <c r="AU366" s="18" t="s">
        <v>194</v>
      </c>
    </row>
    <row r="367" spans="2:65" s="1" customFormat="1" ht="16.5" customHeight="1">
      <c r="B367" s="33"/>
      <c r="C367" s="133" t="s">
        <v>621</v>
      </c>
      <c r="D367" s="133" t="s">
        <v>189</v>
      </c>
      <c r="E367" s="134" t="s">
        <v>1938</v>
      </c>
      <c r="F367" s="135" t="s">
        <v>1939</v>
      </c>
      <c r="G367" s="136" t="s">
        <v>432</v>
      </c>
      <c r="H367" s="137">
        <v>9</v>
      </c>
      <c r="I367" s="138"/>
      <c r="J367" s="139">
        <f>ROUND(I367*H367,2)</f>
        <v>0</v>
      </c>
      <c r="K367" s="135" t="s">
        <v>1</v>
      </c>
      <c r="L367" s="33"/>
      <c r="M367" s="140" t="s">
        <v>1</v>
      </c>
      <c r="N367" s="141" t="s">
        <v>46</v>
      </c>
      <c r="P367" s="142">
        <f>O367*H367</f>
        <v>0</v>
      </c>
      <c r="Q367" s="142">
        <v>0</v>
      </c>
      <c r="R367" s="142">
        <f>Q367*H367</f>
        <v>0</v>
      </c>
      <c r="S367" s="142">
        <v>0</v>
      </c>
      <c r="T367" s="143">
        <f>S367*H367</f>
        <v>0</v>
      </c>
      <c r="AR367" s="144" t="s">
        <v>194</v>
      </c>
      <c r="AT367" s="144" t="s">
        <v>189</v>
      </c>
      <c r="AU367" s="144" t="s">
        <v>194</v>
      </c>
      <c r="AY367" s="18" t="s">
        <v>187</v>
      </c>
      <c r="BE367" s="145">
        <f>IF(N367="základní",J367,0)</f>
        <v>0</v>
      </c>
      <c r="BF367" s="145">
        <f>IF(N367="snížená",J367,0)</f>
        <v>0</v>
      </c>
      <c r="BG367" s="145">
        <f>IF(N367="zákl. přenesená",J367,0)</f>
        <v>0</v>
      </c>
      <c r="BH367" s="145">
        <f>IF(N367="sníž. přenesená",J367,0)</f>
        <v>0</v>
      </c>
      <c r="BI367" s="145">
        <f>IF(N367="nulová",J367,0)</f>
        <v>0</v>
      </c>
      <c r="BJ367" s="18" t="s">
        <v>21</v>
      </c>
      <c r="BK367" s="145">
        <f>ROUND(I367*H367,2)</f>
        <v>0</v>
      </c>
      <c r="BL367" s="18" t="s">
        <v>194</v>
      </c>
      <c r="BM367" s="144" t="s">
        <v>2011</v>
      </c>
    </row>
    <row r="368" spans="2:65" s="1" customFormat="1" ht="19.2">
      <c r="B368" s="33"/>
      <c r="D368" s="147" t="s">
        <v>219</v>
      </c>
      <c r="F368" s="167" t="s">
        <v>1941</v>
      </c>
      <c r="I368" s="168"/>
      <c r="L368" s="33"/>
      <c r="M368" s="169"/>
      <c r="T368" s="57"/>
      <c r="AT368" s="18" t="s">
        <v>219</v>
      </c>
      <c r="AU368" s="18" t="s">
        <v>194</v>
      </c>
    </row>
    <row r="369" spans="2:65" s="1" customFormat="1" ht="16.5" customHeight="1">
      <c r="B369" s="33"/>
      <c r="C369" s="170" t="s">
        <v>625</v>
      </c>
      <c r="D369" s="170" t="s">
        <v>244</v>
      </c>
      <c r="E369" s="171" t="s">
        <v>1942</v>
      </c>
      <c r="F369" s="172" t="s">
        <v>1943</v>
      </c>
      <c r="G369" s="173" t="s">
        <v>750</v>
      </c>
      <c r="H369" s="174">
        <v>0.45</v>
      </c>
      <c r="I369" s="175"/>
      <c r="J369" s="176">
        <f>ROUND(I369*H369,2)</f>
        <v>0</v>
      </c>
      <c r="K369" s="172" t="s">
        <v>1</v>
      </c>
      <c r="L369" s="177"/>
      <c r="M369" s="178" t="s">
        <v>1</v>
      </c>
      <c r="N369" s="179" t="s">
        <v>46</v>
      </c>
      <c r="P369" s="142">
        <f>O369*H369</f>
        <v>0</v>
      </c>
      <c r="Q369" s="142">
        <v>0</v>
      </c>
      <c r="R369" s="142">
        <f>Q369*H369</f>
        <v>0</v>
      </c>
      <c r="S369" s="142">
        <v>0</v>
      </c>
      <c r="T369" s="143">
        <f>S369*H369</f>
        <v>0</v>
      </c>
      <c r="AR369" s="144" t="s">
        <v>234</v>
      </c>
      <c r="AT369" s="144" t="s">
        <v>244</v>
      </c>
      <c r="AU369" s="144" t="s">
        <v>194</v>
      </c>
      <c r="AY369" s="18" t="s">
        <v>187</v>
      </c>
      <c r="BE369" s="145">
        <f>IF(N369="základní",J369,0)</f>
        <v>0</v>
      </c>
      <c r="BF369" s="145">
        <f>IF(N369="snížená",J369,0)</f>
        <v>0</v>
      </c>
      <c r="BG369" s="145">
        <f>IF(N369="zákl. přenesená",J369,0)</f>
        <v>0</v>
      </c>
      <c r="BH369" s="145">
        <f>IF(N369="sníž. přenesená",J369,0)</f>
        <v>0</v>
      </c>
      <c r="BI369" s="145">
        <f>IF(N369="nulová",J369,0)</f>
        <v>0</v>
      </c>
      <c r="BJ369" s="18" t="s">
        <v>21</v>
      </c>
      <c r="BK369" s="145">
        <f>ROUND(I369*H369,2)</f>
        <v>0</v>
      </c>
      <c r="BL369" s="18" t="s">
        <v>194</v>
      </c>
      <c r="BM369" s="144" t="s">
        <v>2012</v>
      </c>
    </row>
    <row r="370" spans="2:65" s="1" customFormat="1" ht="16.5" customHeight="1">
      <c r="B370" s="33"/>
      <c r="C370" s="133" t="s">
        <v>631</v>
      </c>
      <c r="D370" s="133" t="s">
        <v>189</v>
      </c>
      <c r="E370" s="134" t="s">
        <v>1954</v>
      </c>
      <c r="F370" s="135" t="s">
        <v>1955</v>
      </c>
      <c r="G370" s="136" t="s">
        <v>432</v>
      </c>
      <c r="H370" s="137">
        <v>9</v>
      </c>
      <c r="I370" s="138"/>
      <c r="J370" s="139">
        <f>ROUND(I370*H370,2)</f>
        <v>0</v>
      </c>
      <c r="K370" s="135" t="s">
        <v>193</v>
      </c>
      <c r="L370" s="33"/>
      <c r="M370" s="140" t="s">
        <v>1</v>
      </c>
      <c r="N370" s="141" t="s">
        <v>46</v>
      </c>
      <c r="P370" s="142">
        <f>O370*H370</f>
        <v>0</v>
      </c>
      <c r="Q370" s="142">
        <v>0</v>
      </c>
      <c r="R370" s="142">
        <f>Q370*H370</f>
        <v>0</v>
      </c>
      <c r="S370" s="142">
        <v>0</v>
      </c>
      <c r="T370" s="143">
        <f>S370*H370</f>
        <v>0</v>
      </c>
      <c r="AR370" s="144" t="s">
        <v>194</v>
      </c>
      <c r="AT370" s="144" t="s">
        <v>189</v>
      </c>
      <c r="AU370" s="144" t="s">
        <v>194</v>
      </c>
      <c r="AY370" s="18" t="s">
        <v>187</v>
      </c>
      <c r="BE370" s="145">
        <f>IF(N370="základní",J370,0)</f>
        <v>0</v>
      </c>
      <c r="BF370" s="145">
        <f>IF(N370="snížená",J370,0)</f>
        <v>0</v>
      </c>
      <c r="BG370" s="145">
        <f>IF(N370="zákl. přenesená",J370,0)</f>
        <v>0</v>
      </c>
      <c r="BH370" s="145">
        <f>IF(N370="sníž. přenesená",J370,0)</f>
        <v>0</v>
      </c>
      <c r="BI370" s="145">
        <f>IF(N370="nulová",J370,0)</f>
        <v>0</v>
      </c>
      <c r="BJ370" s="18" t="s">
        <v>21</v>
      </c>
      <c r="BK370" s="145">
        <f>ROUND(I370*H370,2)</f>
        <v>0</v>
      </c>
      <c r="BL370" s="18" t="s">
        <v>194</v>
      </c>
      <c r="BM370" s="144" t="s">
        <v>2013</v>
      </c>
    </row>
    <row r="371" spans="2:65" s="1" customFormat="1" ht="16.5" customHeight="1">
      <c r="B371" s="33"/>
      <c r="C371" s="133" t="s">
        <v>637</v>
      </c>
      <c r="D371" s="133" t="s">
        <v>189</v>
      </c>
      <c r="E371" s="134" t="s">
        <v>2014</v>
      </c>
      <c r="F371" s="135" t="s">
        <v>2015</v>
      </c>
      <c r="G371" s="136" t="s">
        <v>432</v>
      </c>
      <c r="H371" s="137">
        <v>9</v>
      </c>
      <c r="I371" s="138"/>
      <c r="J371" s="139">
        <f>ROUND(I371*H371,2)</f>
        <v>0</v>
      </c>
      <c r="K371" s="135" t="s">
        <v>193</v>
      </c>
      <c r="L371" s="33"/>
      <c r="M371" s="140" t="s">
        <v>1</v>
      </c>
      <c r="N371" s="141" t="s">
        <v>46</v>
      </c>
      <c r="P371" s="142">
        <f>O371*H371</f>
        <v>0</v>
      </c>
      <c r="Q371" s="142">
        <v>0</v>
      </c>
      <c r="R371" s="142">
        <f>Q371*H371</f>
        <v>0</v>
      </c>
      <c r="S371" s="142">
        <v>0</v>
      </c>
      <c r="T371" s="143">
        <f>S371*H371</f>
        <v>0</v>
      </c>
      <c r="AR371" s="144" t="s">
        <v>194</v>
      </c>
      <c r="AT371" s="144" t="s">
        <v>189</v>
      </c>
      <c r="AU371" s="144" t="s">
        <v>194</v>
      </c>
      <c r="AY371" s="18" t="s">
        <v>187</v>
      </c>
      <c r="BE371" s="145">
        <f>IF(N371="základní",J371,0)</f>
        <v>0</v>
      </c>
      <c r="BF371" s="145">
        <f>IF(N371="snížená",J371,0)</f>
        <v>0</v>
      </c>
      <c r="BG371" s="145">
        <f>IF(N371="zákl. přenesená",J371,0)</f>
        <v>0</v>
      </c>
      <c r="BH371" s="145">
        <f>IF(N371="sníž. přenesená",J371,0)</f>
        <v>0</v>
      </c>
      <c r="BI371" s="145">
        <f>IF(N371="nulová",J371,0)</f>
        <v>0</v>
      </c>
      <c r="BJ371" s="18" t="s">
        <v>21</v>
      </c>
      <c r="BK371" s="145">
        <f>ROUND(I371*H371,2)</f>
        <v>0</v>
      </c>
      <c r="BL371" s="18" t="s">
        <v>194</v>
      </c>
      <c r="BM371" s="144" t="s">
        <v>2016</v>
      </c>
    </row>
    <row r="372" spans="2:65" s="1" customFormat="1" ht="16.5" customHeight="1">
      <c r="B372" s="33"/>
      <c r="C372" s="170" t="s">
        <v>642</v>
      </c>
      <c r="D372" s="170" t="s">
        <v>244</v>
      </c>
      <c r="E372" s="171" t="s">
        <v>2017</v>
      </c>
      <c r="F372" s="172" t="s">
        <v>2018</v>
      </c>
      <c r="G372" s="173" t="s">
        <v>432</v>
      </c>
      <c r="H372" s="174">
        <v>27</v>
      </c>
      <c r="I372" s="175"/>
      <c r="J372" s="176">
        <f>ROUND(I372*H372,2)</f>
        <v>0</v>
      </c>
      <c r="K372" s="172" t="s">
        <v>193</v>
      </c>
      <c r="L372" s="177"/>
      <c r="M372" s="178" t="s">
        <v>1</v>
      </c>
      <c r="N372" s="179" t="s">
        <v>46</v>
      </c>
      <c r="P372" s="142">
        <f>O372*H372</f>
        <v>0</v>
      </c>
      <c r="Q372" s="142">
        <v>0</v>
      </c>
      <c r="R372" s="142">
        <f>Q372*H372</f>
        <v>0</v>
      </c>
      <c r="S372" s="142">
        <v>0</v>
      </c>
      <c r="T372" s="143">
        <f>S372*H372</f>
        <v>0</v>
      </c>
      <c r="AR372" s="144" t="s">
        <v>234</v>
      </c>
      <c r="AT372" s="144" t="s">
        <v>244</v>
      </c>
      <c r="AU372" s="144" t="s">
        <v>194</v>
      </c>
      <c r="AY372" s="18" t="s">
        <v>187</v>
      </c>
      <c r="BE372" s="145">
        <f>IF(N372="základní",J372,0)</f>
        <v>0</v>
      </c>
      <c r="BF372" s="145">
        <f>IF(N372="snížená",J372,0)</f>
        <v>0</v>
      </c>
      <c r="BG372" s="145">
        <f>IF(N372="zákl. přenesená",J372,0)</f>
        <v>0</v>
      </c>
      <c r="BH372" s="145">
        <f>IF(N372="sníž. přenesená",J372,0)</f>
        <v>0</v>
      </c>
      <c r="BI372" s="145">
        <f>IF(N372="nulová",J372,0)</f>
        <v>0</v>
      </c>
      <c r="BJ372" s="18" t="s">
        <v>21</v>
      </c>
      <c r="BK372" s="145">
        <f>ROUND(I372*H372,2)</f>
        <v>0</v>
      </c>
      <c r="BL372" s="18" t="s">
        <v>194</v>
      </c>
      <c r="BM372" s="144" t="s">
        <v>2019</v>
      </c>
    </row>
    <row r="373" spans="2:65" s="12" customFormat="1" ht="10.199999999999999">
      <c r="B373" s="146"/>
      <c r="D373" s="147" t="s">
        <v>196</v>
      </c>
      <c r="E373" s="148" t="s">
        <v>1</v>
      </c>
      <c r="F373" s="149" t="s">
        <v>2020</v>
      </c>
      <c r="H373" s="150">
        <v>27</v>
      </c>
      <c r="I373" s="151"/>
      <c r="L373" s="146"/>
      <c r="M373" s="152"/>
      <c r="T373" s="153"/>
      <c r="AT373" s="148" t="s">
        <v>196</v>
      </c>
      <c r="AU373" s="148" t="s">
        <v>194</v>
      </c>
      <c r="AV373" s="12" t="s">
        <v>91</v>
      </c>
      <c r="AW373" s="12" t="s">
        <v>36</v>
      </c>
      <c r="AX373" s="12" t="s">
        <v>81</v>
      </c>
      <c r="AY373" s="148" t="s">
        <v>187</v>
      </c>
    </row>
    <row r="374" spans="2:65" s="13" customFormat="1" ht="10.199999999999999">
      <c r="B374" s="154"/>
      <c r="D374" s="147" t="s">
        <v>196</v>
      </c>
      <c r="E374" s="155" t="s">
        <v>1</v>
      </c>
      <c r="F374" s="156" t="s">
        <v>198</v>
      </c>
      <c r="H374" s="157">
        <v>27</v>
      </c>
      <c r="I374" s="158"/>
      <c r="L374" s="154"/>
      <c r="M374" s="159"/>
      <c r="T374" s="160"/>
      <c r="AT374" s="155" t="s">
        <v>196</v>
      </c>
      <c r="AU374" s="155" t="s">
        <v>194</v>
      </c>
      <c r="AV374" s="13" t="s">
        <v>194</v>
      </c>
      <c r="AW374" s="13" t="s">
        <v>36</v>
      </c>
      <c r="AX374" s="13" t="s">
        <v>21</v>
      </c>
      <c r="AY374" s="155" t="s">
        <v>187</v>
      </c>
    </row>
    <row r="375" spans="2:65" s="1" customFormat="1" ht="16.5" customHeight="1">
      <c r="B375" s="33"/>
      <c r="C375" s="170" t="s">
        <v>646</v>
      </c>
      <c r="D375" s="170" t="s">
        <v>244</v>
      </c>
      <c r="E375" s="171" t="s">
        <v>2021</v>
      </c>
      <c r="F375" s="172" t="s">
        <v>2022</v>
      </c>
      <c r="G375" s="173" t="s">
        <v>432</v>
      </c>
      <c r="H375" s="174">
        <v>108</v>
      </c>
      <c r="I375" s="175"/>
      <c r="J375" s="176">
        <f>ROUND(I375*H375,2)</f>
        <v>0</v>
      </c>
      <c r="K375" s="172" t="s">
        <v>1</v>
      </c>
      <c r="L375" s="177"/>
      <c r="M375" s="178" t="s">
        <v>1</v>
      </c>
      <c r="N375" s="179" t="s">
        <v>46</v>
      </c>
      <c r="P375" s="142">
        <f>O375*H375</f>
        <v>0</v>
      </c>
      <c r="Q375" s="142">
        <v>0</v>
      </c>
      <c r="R375" s="142">
        <f>Q375*H375</f>
        <v>0</v>
      </c>
      <c r="S375" s="142">
        <v>0</v>
      </c>
      <c r="T375" s="143">
        <f>S375*H375</f>
        <v>0</v>
      </c>
      <c r="AR375" s="144" t="s">
        <v>234</v>
      </c>
      <c r="AT375" s="144" t="s">
        <v>244</v>
      </c>
      <c r="AU375" s="144" t="s">
        <v>194</v>
      </c>
      <c r="AY375" s="18" t="s">
        <v>187</v>
      </c>
      <c r="BE375" s="145">
        <f>IF(N375="základní",J375,0)</f>
        <v>0</v>
      </c>
      <c r="BF375" s="145">
        <f>IF(N375="snížená",J375,0)</f>
        <v>0</v>
      </c>
      <c r="BG375" s="145">
        <f>IF(N375="zákl. přenesená",J375,0)</f>
        <v>0</v>
      </c>
      <c r="BH375" s="145">
        <f>IF(N375="sníž. přenesená",J375,0)</f>
        <v>0</v>
      </c>
      <c r="BI375" s="145">
        <f>IF(N375="nulová",J375,0)</f>
        <v>0</v>
      </c>
      <c r="BJ375" s="18" t="s">
        <v>21</v>
      </c>
      <c r="BK375" s="145">
        <f>ROUND(I375*H375,2)</f>
        <v>0</v>
      </c>
      <c r="BL375" s="18" t="s">
        <v>194</v>
      </c>
      <c r="BM375" s="144" t="s">
        <v>2023</v>
      </c>
    </row>
    <row r="376" spans="2:65" s="1" customFormat="1" ht="16.5" customHeight="1">
      <c r="B376" s="33"/>
      <c r="C376" s="133" t="s">
        <v>650</v>
      </c>
      <c r="D376" s="133" t="s">
        <v>189</v>
      </c>
      <c r="E376" s="134" t="s">
        <v>1957</v>
      </c>
      <c r="F376" s="135" t="s">
        <v>1958</v>
      </c>
      <c r="G376" s="136" t="s">
        <v>432</v>
      </c>
      <c r="H376" s="137">
        <v>9</v>
      </c>
      <c r="I376" s="138"/>
      <c r="J376" s="139">
        <f>ROUND(I376*H376,2)</f>
        <v>0</v>
      </c>
      <c r="K376" s="135" t="s">
        <v>193</v>
      </c>
      <c r="L376" s="33"/>
      <c r="M376" s="140" t="s">
        <v>1</v>
      </c>
      <c r="N376" s="141" t="s">
        <v>46</v>
      </c>
      <c r="P376" s="142">
        <f>O376*H376</f>
        <v>0</v>
      </c>
      <c r="Q376" s="142">
        <v>0</v>
      </c>
      <c r="R376" s="142">
        <f>Q376*H376</f>
        <v>0</v>
      </c>
      <c r="S376" s="142">
        <v>0</v>
      </c>
      <c r="T376" s="143">
        <f>S376*H376</f>
        <v>0</v>
      </c>
      <c r="AR376" s="144" t="s">
        <v>194</v>
      </c>
      <c r="AT376" s="144" t="s">
        <v>189</v>
      </c>
      <c r="AU376" s="144" t="s">
        <v>194</v>
      </c>
      <c r="AY376" s="18" t="s">
        <v>187</v>
      </c>
      <c r="BE376" s="145">
        <f>IF(N376="základní",J376,0)</f>
        <v>0</v>
      </c>
      <c r="BF376" s="145">
        <f>IF(N376="snížená",J376,0)</f>
        <v>0</v>
      </c>
      <c r="BG376" s="145">
        <f>IF(N376="zákl. přenesená",J376,0)</f>
        <v>0</v>
      </c>
      <c r="BH376" s="145">
        <f>IF(N376="sníž. přenesená",J376,0)</f>
        <v>0</v>
      </c>
      <c r="BI376" s="145">
        <f>IF(N376="nulová",J376,0)</f>
        <v>0</v>
      </c>
      <c r="BJ376" s="18" t="s">
        <v>21</v>
      </c>
      <c r="BK376" s="145">
        <f>ROUND(I376*H376,2)</f>
        <v>0</v>
      </c>
      <c r="BL376" s="18" t="s">
        <v>194</v>
      </c>
      <c r="BM376" s="144" t="s">
        <v>2024</v>
      </c>
    </row>
    <row r="377" spans="2:65" s="1" customFormat="1" ht="16.5" customHeight="1">
      <c r="B377" s="33"/>
      <c r="C377" s="133" t="s">
        <v>654</v>
      </c>
      <c r="D377" s="133" t="s">
        <v>189</v>
      </c>
      <c r="E377" s="134" t="s">
        <v>1960</v>
      </c>
      <c r="F377" s="135" t="s">
        <v>1961</v>
      </c>
      <c r="G377" s="136" t="s">
        <v>432</v>
      </c>
      <c r="H377" s="137">
        <v>9</v>
      </c>
      <c r="I377" s="138"/>
      <c r="J377" s="139">
        <f>ROUND(I377*H377,2)</f>
        <v>0</v>
      </c>
      <c r="K377" s="135" t="s">
        <v>193</v>
      </c>
      <c r="L377" s="33"/>
      <c r="M377" s="140" t="s">
        <v>1</v>
      </c>
      <c r="N377" s="141" t="s">
        <v>46</v>
      </c>
      <c r="P377" s="142">
        <f>O377*H377</f>
        <v>0</v>
      </c>
      <c r="Q377" s="142">
        <v>0</v>
      </c>
      <c r="R377" s="142">
        <f>Q377*H377</f>
        <v>0</v>
      </c>
      <c r="S377" s="142">
        <v>0</v>
      </c>
      <c r="T377" s="143">
        <f>S377*H377</f>
        <v>0</v>
      </c>
      <c r="AR377" s="144" t="s">
        <v>194</v>
      </c>
      <c r="AT377" s="144" t="s">
        <v>189</v>
      </c>
      <c r="AU377" s="144" t="s">
        <v>194</v>
      </c>
      <c r="AY377" s="18" t="s">
        <v>187</v>
      </c>
      <c r="BE377" s="145">
        <f>IF(N377="základní",J377,0)</f>
        <v>0</v>
      </c>
      <c r="BF377" s="145">
        <f>IF(N377="snížená",J377,0)</f>
        <v>0</v>
      </c>
      <c r="BG377" s="145">
        <f>IF(N377="zákl. přenesená",J377,0)</f>
        <v>0</v>
      </c>
      <c r="BH377" s="145">
        <f>IF(N377="sníž. přenesená",J377,0)</f>
        <v>0</v>
      </c>
      <c r="BI377" s="145">
        <f>IF(N377="nulová",J377,0)</f>
        <v>0</v>
      </c>
      <c r="BJ377" s="18" t="s">
        <v>21</v>
      </c>
      <c r="BK377" s="145">
        <f>ROUND(I377*H377,2)</f>
        <v>0</v>
      </c>
      <c r="BL377" s="18" t="s">
        <v>194</v>
      </c>
      <c r="BM377" s="144" t="s">
        <v>2025</v>
      </c>
    </row>
    <row r="378" spans="2:65" s="1" customFormat="1" ht="16.5" customHeight="1">
      <c r="B378" s="33"/>
      <c r="C378" s="133" t="s">
        <v>661</v>
      </c>
      <c r="D378" s="133" t="s">
        <v>189</v>
      </c>
      <c r="E378" s="134" t="s">
        <v>1963</v>
      </c>
      <c r="F378" s="135" t="s">
        <v>1964</v>
      </c>
      <c r="G378" s="136" t="s">
        <v>432</v>
      </c>
      <c r="H378" s="137">
        <v>18</v>
      </c>
      <c r="I378" s="138"/>
      <c r="J378" s="139">
        <f>ROUND(I378*H378,2)</f>
        <v>0</v>
      </c>
      <c r="K378" s="135" t="s">
        <v>193</v>
      </c>
      <c r="L378" s="33"/>
      <c r="M378" s="140" t="s">
        <v>1</v>
      </c>
      <c r="N378" s="141" t="s">
        <v>46</v>
      </c>
      <c r="P378" s="142">
        <f>O378*H378</f>
        <v>0</v>
      </c>
      <c r="Q378" s="142">
        <v>0</v>
      </c>
      <c r="R378" s="142">
        <f>Q378*H378</f>
        <v>0</v>
      </c>
      <c r="S378" s="142">
        <v>0</v>
      </c>
      <c r="T378" s="143">
        <f>S378*H378</f>
        <v>0</v>
      </c>
      <c r="AR378" s="144" t="s">
        <v>194</v>
      </c>
      <c r="AT378" s="144" t="s">
        <v>189</v>
      </c>
      <c r="AU378" s="144" t="s">
        <v>194</v>
      </c>
      <c r="AY378" s="18" t="s">
        <v>187</v>
      </c>
      <c r="BE378" s="145">
        <f>IF(N378="základní",J378,0)</f>
        <v>0</v>
      </c>
      <c r="BF378" s="145">
        <f>IF(N378="snížená",J378,0)</f>
        <v>0</v>
      </c>
      <c r="BG378" s="145">
        <f>IF(N378="zákl. přenesená",J378,0)</f>
        <v>0</v>
      </c>
      <c r="BH378" s="145">
        <f>IF(N378="sníž. přenesená",J378,0)</f>
        <v>0</v>
      </c>
      <c r="BI378" s="145">
        <f>IF(N378="nulová",J378,0)</f>
        <v>0</v>
      </c>
      <c r="BJ378" s="18" t="s">
        <v>21</v>
      </c>
      <c r="BK378" s="145">
        <f>ROUND(I378*H378,2)</f>
        <v>0</v>
      </c>
      <c r="BL378" s="18" t="s">
        <v>194</v>
      </c>
      <c r="BM378" s="144" t="s">
        <v>2026</v>
      </c>
    </row>
    <row r="379" spans="2:65" s="1" customFormat="1" ht="19.2">
      <c r="B379" s="33"/>
      <c r="D379" s="147" t="s">
        <v>219</v>
      </c>
      <c r="F379" s="167" t="s">
        <v>1966</v>
      </c>
      <c r="I379" s="168"/>
      <c r="L379" s="33"/>
      <c r="M379" s="169"/>
      <c r="T379" s="57"/>
      <c r="AT379" s="18" t="s">
        <v>219</v>
      </c>
      <c r="AU379" s="18" t="s">
        <v>194</v>
      </c>
    </row>
    <row r="380" spans="2:65" s="12" customFormat="1" ht="10.199999999999999">
      <c r="B380" s="146"/>
      <c r="D380" s="147" t="s">
        <v>196</v>
      </c>
      <c r="E380" s="148" t="s">
        <v>1</v>
      </c>
      <c r="F380" s="149" t="s">
        <v>2027</v>
      </c>
      <c r="H380" s="150">
        <v>18</v>
      </c>
      <c r="I380" s="151"/>
      <c r="L380" s="146"/>
      <c r="M380" s="152"/>
      <c r="T380" s="153"/>
      <c r="AT380" s="148" t="s">
        <v>196</v>
      </c>
      <c r="AU380" s="148" t="s">
        <v>194</v>
      </c>
      <c r="AV380" s="12" t="s">
        <v>91</v>
      </c>
      <c r="AW380" s="12" t="s">
        <v>36</v>
      </c>
      <c r="AX380" s="12" t="s">
        <v>81</v>
      </c>
      <c r="AY380" s="148" t="s">
        <v>187</v>
      </c>
    </row>
    <row r="381" spans="2:65" s="13" customFormat="1" ht="10.199999999999999">
      <c r="B381" s="154"/>
      <c r="D381" s="147" t="s">
        <v>196</v>
      </c>
      <c r="E381" s="155" t="s">
        <v>1</v>
      </c>
      <c r="F381" s="156" t="s">
        <v>198</v>
      </c>
      <c r="H381" s="157">
        <v>18</v>
      </c>
      <c r="I381" s="158"/>
      <c r="L381" s="154"/>
      <c r="M381" s="159"/>
      <c r="T381" s="160"/>
      <c r="AT381" s="155" t="s">
        <v>196</v>
      </c>
      <c r="AU381" s="155" t="s">
        <v>194</v>
      </c>
      <c r="AV381" s="13" t="s">
        <v>194</v>
      </c>
      <c r="AW381" s="13" t="s">
        <v>36</v>
      </c>
      <c r="AX381" s="13" t="s">
        <v>21</v>
      </c>
      <c r="AY381" s="155" t="s">
        <v>187</v>
      </c>
    </row>
    <row r="382" spans="2:65" s="1" customFormat="1" ht="16.5" customHeight="1">
      <c r="B382" s="33"/>
      <c r="C382" s="170" t="s">
        <v>669</v>
      </c>
      <c r="D382" s="170" t="s">
        <v>244</v>
      </c>
      <c r="E382" s="171" t="s">
        <v>1968</v>
      </c>
      <c r="F382" s="172" t="s">
        <v>1969</v>
      </c>
      <c r="G382" s="173" t="s">
        <v>750</v>
      </c>
      <c r="H382" s="174">
        <v>6.84</v>
      </c>
      <c r="I382" s="175"/>
      <c r="J382" s="176">
        <f>ROUND(I382*H382,2)</f>
        <v>0</v>
      </c>
      <c r="K382" s="172" t="s">
        <v>1</v>
      </c>
      <c r="L382" s="177"/>
      <c r="M382" s="178" t="s">
        <v>1</v>
      </c>
      <c r="N382" s="179" t="s">
        <v>46</v>
      </c>
      <c r="P382" s="142">
        <f>O382*H382</f>
        <v>0</v>
      </c>
      <c r="Q382" s="142">
        <v>0</v>
      </c>
      <c r="R382" s="142">
        <f>Q382*H382</f>
        <v>0</v>
      </c>
      <c r="S382" s="142">
        <v>0</v>
      </c>
      <c r="T382" s="143">
        <f>S382*H382</f>
        <v>0</v>
      </c>
      <c r="AR382" s="144" t="s">
        <v>234</v>
      </c>
      <c r="AT382" s="144" t="s">
        <v>244</v>
      </c>
      <c r="AU382" s="144" t="s">
        <v>194</v>
      </c>
      <c r="AY382" s="18" t="s">
        <v>187</v>
      </c>
      <c r="BE382" s="145">
        <f>IF(N382="základní",J382,0)</f>
        <v>0</v>
      </c>
      <c r="BF382" s="145">
        <f>IF(N382="snížená",J382,0)</f>
        <v>0</v>
      </c>
      <c r="BG382" s="145">
        <f>IF(N382="zákl. přenesená",J382,0)</f>
        <v>0</v>
      </c>
      <c r="BH382" s="145">
        <f>IF(N382="sníž. přenesená",J382,0)</f>
        <v>0</v>
      </c>
      <c r="BI382" s="145">
        <f>IF(N382="nulová",J382,0)</f>
        <v>0</v>
      </c>
      <c r="BJ382" s="18" t="s">
        <v>21</v>
      </c>
      <c r="BK382" s="145">
        <f>ROUND(I382*H382,2)</f>
        <v>0</v>
      </c>
      <c r="BL382" s="18" t="s">
        <v>194</v>
      </c>
      <c r="BM382" s="144" t="s">
        <v>1017</v>
      </c>
    </row>
    <row r="383" spans="2:65" s="1" customFormat="1" ht="19.2">
      <c r="B383" s="33"/>
      <c r="D383" s="147" t="s">
        <v>219</v>
      </c>
      <c r="F383" s="167" t="s">
        <v>1970</v>
      </c>
      <c r="I383" s="168"/>
      <c r="L383" s="33"/>
      <c r="M383" s="169"/>
      <c r="T383" s="57"/>
      <c r="AT383" s="18" t="s">
        <v>219</v>
      </c>
      <c r="AU383" s="18" t="s">
        <v>194</v>
      </c>
    </row>
    <row r="384" spans="2:65" s="12" customFormat="1" ht="10.199999999999999">
      <c r="B384" s="146"/>
      <c r="D384" s="147" t="s">
        <v>196</v>
      </c>
      <c r="E384" s="148" t="s">
        <v>1</v>
      </c>
      <c r="F384" s="149" t="s">
        <v>2028</v>
      </c>
      <c r="H384" s="150">
        <v>6.84</v>
      </c>
      <c r="I384" s="151"/>
      <c r="L384" s="146"/>
      <c r="M384" s="152"/>
      <c r="T384" s="153"/>
      <c r="AT384" s="148" t="s">
        <v>196</v>
      </c>
      <c r="AU384" s="148" t="s">
        <v>194</v>
      </c>
      <c r="AV384" s="12" t="s">
        <v>91</v>
      </c>
      <c r="AW384" s="12" t="s">
        <v>36</v>
      </c>
      <c r="AX384" s="12" t="s">
        <v>81</v>
      </c>
      <c r="AY384" s="148" t="s">
        <v>187</v>
      </c>
    </row>
    <row r="385" spans="2:65" s="13" customFormat="1" ht="10.199999999999999">
      <c r="B385" s="154"/>
      <c r="D385" s="147" t="s">
        <v>196</v>
      </c>
      <c r="E385" s="155" t="s">
        <v>1</v>
      </c>
      <c r="F385" s="156" t="s">
        <v>198</v>
      </c>
      <c r="H385" s="157">
        <v>6.84</v>
      </c>
      <c r="I385" s="158"/>
      <c r="L385" s="154"/>
      <c r="M385" s="159"/>
      <c r="T385" s="160"/>
      <c r="AT385" s="155" t="s">
        <v>196</v>
      </c>
      <c r="AU385" s="155" t="s">
        <v>194</v>
      </c>
      <c r="AV385" s="13" t="s">
        <v>194</v>
      </c>
      <c r="AW385" s="13" t="s">
        <v>36</v>
      </c>
      <c r="AX385" s="13" t="s">
        <v>21</v>
      </c>
      <c r="AY385" s="155" t="s">
        <v>187</v>
      </c>
    </row>
    <row r="386" spans="2:65" s="1" customFormat="1" ht="16.5" customHeight="1">
      <c r="B386" s="33"/>
      <c r="C386" s="133" t="s">
        <v>676</v>
      </c>
      <c r="D386" s="133" t="s">
        <v>189</v>
      </c>
      <c r="E386" s="134" t="s">
        <v>2029</v>
      </c>
      <c r="F386" s="135" t="s">
        <v>2030</v>
      </c>
      <c r="G386" s="136" t="s">
        <v>432</v>
      </c>
      <c r="H386" s="137">
        <v>2</v>
      </c>
      <c r="I386" s="138"/>
      <c r="J386" s="139">
        <f>ROUND(I386*H386,2)</f>
        <v>0</v>
      </c>
      <c r="K386" s="135" t="s">
        <v>193</v>
      </c>
      <c r="L386" s="33"/>
      <c r="M386" s="140" t="s">
        <v>1</v>
      </c>
      <c r="N386" s="141" t="s">
        <v>46</v>
      </c>
      <c r="P386" s="142">
        <f>O386*H386</f>
        <v>0</v>
      </c>
      <c r="Q386" s="142">
        <v>0</v>
      </c>
      <c r="R386" s="142">
        <f>Q386*H386</f>
        <v>0</v>
      </c>
      <c r="S386" s="142">
        <v>0</v>
      </c>
      <c r="T386" s="143">
        <f>S386*H386</f>
        <v>0</v>
      </c>
      <c r="AR386" s="144" t="s">
        <v>194</v>
      </c>
      <c r="AT386" s="144" t="s">
        <v>189</v>
      </c>
      <c r="AU386" s="144" t="s">
        <v>194</v>
      </c>
      <c r="AY386" s="18" t="s">
        <v>187</v>
      </c>
      <c r="BE386" s="145">
        <f>IF(N386="základní",J386,0)</f>
        <v>0</v>
      </c>
      <c r="BF386" s="145">
        <f>IF(N386="snížená",J386,0)</f>
        <v>0</v>
      </c>
      <c r="BG386" s="145">
        <f>IF(N386="zákl. přenesená",J386,0)</f>
        <v>0</v>
      </c>
      <c r="BH386" s="145">
        <f>IF(N386="sníž. přenesená",J386,0)</f>
        <v>0</v>
      </c>
      <c r="BI386" s="145">
        <f>IF(N386="nulová",J386,0)</f>
        <v>0</v>
      </c>
      <c r="BJ386" s="18" t="s">
        <v>21</v>
      </c>
      <c r="BK386" s="145">
        <f>ROUND(I386*H386,2)</f>
        <v>0</v>
      </c>
      <c r="BL386" s="18" t="s">
        <v>194</v>
      </c>
      <c r="BM386" s="144" t="s">
        <v>2031</v>
      </c>
    </row>
    <row r="387" spans="2:65" s="1" customFormat="1" ht="16.5" customHeight="1">
      <c r="B387" s="33"/>
      <c r="C387" s="170" t="s">
        <v>694</v>
      </c>
      <c r="D387" s="170" t="s">
        <v>244</v>
      </c>
      <c r="E387" s="171" t="s">
        <v>2032</v>
      </c>
      <c r="F387" s="172" t="s">
        <v>2033</v>
      </c>
      <c r="G387" s="173" t="s">
        <v>432</v>
      </c>
      <c r="H387" s="174">
        <v>2</v>
      </c>
      <c r="I387" s="175"/>
      <c r="J387" s="176">
        <f>ROUND(I387*H387,2)</f>
        <v>0</v>
      </c>
      <c r="K387" s="172" t="s">
        <v>193</v>
      </c>
      <c r="L387" s="177"/>
      <c r="M387" s="178" t="s">
        <v>1</v>
      </c>
      <c r="N387" s="179" t="s">
        <v>46</v>
      </c>
      <c r="P387" s="142">
        <f>O387*H387</f>
        <v>0</v>
      </c>
      <c r="Q387" s="142">
        <v>0</v>
      </c>
      <c r="R387" s="142">
        <f>Q387*H387</f>
        <v>0</v>
      </c>
      <c r="S387" s="142">
        <v>0</v>
      </c>
      <c r="T387" s="143">
        <f>S387*H387</f>
        <v>0</v>
      </c>
      <c r="AR387" s="144" t="s">
        <v>234</v>
      </c>
      <c r="AT387" s="144" t="s">
        <v>244</v>
      </c>
      <c r="AU387" s="144" t="s">
        <v>194</v>
      </c>
      <c r="AY387" s="18" t="s">
        <v>187</v>
      </c>
      <c r="BE387" s="145">
        <f>IF(N387="základní",J387,0)</f>
        <v>0</v>
      </c>
      <c r="BF387" s="145">
        <f>IF(N387="snížená",J387,0)</f>
        <v>0</v>
      </c>
      <c r="BG387" s="145">
        <f>IF(N387="zákl. přenesená",J387,0)</f>
        <v>0</v>
      </c>
      <c r="BH387" s="145">
        <f>IF(N387="sníž. přenesená",J387,0)</f>
        <v>0</v>
      </c>
      <c r="BI387" s="145">
        <f>IF(N387="nulová",J387,0)</f>
        <v>0</v>
      </c>
      <c r="BJ387" s="18" t="s">
        <v>21</v>
      </c>
      <c r="BK387" s="145">
        <f>ROUND(I387*H387,2)</f>
        <v>0</v>
      </c>
      <c r="BL387" s="18" t="s">
        <v>194</v>
      </c>
      <c r="BM387" s="144" t="s">
        <v>2034</v>
      </c>
    </row>
    <row r="388" spans="2:65" s="1" customFormat="1" ht="21.75" customHeight="1">
      <c r="B388" s="33"/>
      <c r="C388" s="133" t="s">
        <v>709</v>
      </c>
      <c r="D388" s="133" t="s">
        <v>189</v>
      </c>
      <c r="E388" s="134" t="s">
        <v>1972</v>
      </c>
      <c r="F388" s="135" t="s">
        <v>1973</v>
      </c>
      <c r="G388" s="136" t="s">
        <v>432</v>
      </c>
      <c r="H388" s="137">
        <v>9</v>
      </c>
      <c r="I388" s="138"/>
      <c r="J388" s="139">
        <f>ROUND(I388*H388,2)</f>
        <v>0</v>
      </c>
      <c r="K388" s="135" t="s">
        <v>193</v>
      </c>
      <c r="L388" s="33"/>
      <c r="M388" s="140" t="s">
        <v>1</v>
      </c>
      <c r="N388" s="141" t="s">
        <v>46</v>
      </c>
      <c r="P388" s="142">
        <f>O388*H388</f>
        <v>0</v>
      </c>
      <c r="Q388" s="142">
        <v>0</v>
      </c>
      <c r="R388" s="142">
        <f>Q388*H388</f>
        <v>0</v>
      </c>
      <c r="S388" s="142">
        <v>0</v>
      </c>
      <c r="T388" s="143">
        <f>S388*H388</f>
        <v>0</v>
      </c>
      <c r="AR388" s="144" t="s">
        <v>194</v>
      </c>
      <c r="AT388" s="144" t="s">
        <v>189</v>
      </c>
      <c r="AU388" s="144" t="s">
        <v>194</v>
      </c>
      <c r="AY388" s="18" t="s">
        <v>187</v>
      </c>
      <c r="BE388" s="145">
        <f>IF(N388="základní",J388,0)</f>
        <v>0</v>
      </c>
      <c r="BF388" s="145">
        <f>IF(N388="snížená",J388,0)</f>
        <v>0</v>
      </c>
      <c r="BG388" s="145">
        <f>IF(N388="zákl. přenesená",J388,0)</f>
        <v>0</v>
      </c>
      <c r="BH388" s="145">
        <f>IF(N388="sníž. přenesená",J388,0)</f>
        <v>0</v>
      </c>
      <c r="BI388" s="145">
        <f>IF(N388="nulová",J388,0)</f>
        <v>0</v>
      </c>
      <c r="BJ388" s="18" t="s">
        <v>21</v>
      </c>
      <c r="BK388" s="145">
        <f>ROUND(I388*H388,2)</f>
        <v>0</v>
      </c>
      <c r="BL388" s="18" t="s">
        <v>194</v>
      </c>
      <c r="BM388" s="144" t="s">
        <v>2035</v>
      </c>
    </row>
    <row r="389" spans="2:65" s="1" customFormat="1" ht="16.5" customHeight="1">
      <c r="B389" s="33"/>
      <c r="C389" s="133" t="s">
        <v>714</v>
      </c>
      <c r="D389" s="133" t="s">
        <v>189</v>
      </c>
      <c r="E389" s="134" t="s">
        <v>1975</v>
      </c>
      <c r="F389" s="135" t="s">
        <v>1976</v>
      </c>
      <c r="G389" s="136" t="s">
        <v>253</v>
      </c>
      <c r="H389" s="137">
        <v>9</v>
      </c>
      <c r="I389" s="138"/>
      <c r="J389" s="139">
        <f>ROUND(I389*H389,2)</f>
        <v>0</v>
      </c>
      <c r="K389" s="135" t="s">
        <v>1</v>
      </c>
      <c r="L389" s="33"/>
      <c r="M389" s="140" t="s">
        <v>1</v>
      </c>
      <c r="N389" s="141" t="s">
        <v>46</v>
      </c>
      <c r="P389" s="142">
        <f>O389*H389</f>
        <v>0</v>
      </c>
      <c r="Q389" s="142">
        <v>0</v>
      </c>
      <c r="R389" s="142">
        <f>Q389*H389</f>
        <v>0</v>
      </c>
      <c r="S389" s="142">
        <v>0</v>
      </c>
      <c r="T389" s="143">
        <f>S389*H389</f>
        <v>0</v>
      </c>
      <c r="AR389" s="144" t="s">
        <v>194</v>
      </c>
      <c r="AT389" s="144" t="s">
        <v>189</v>
      </c>
      <c r="AU389" s="144" t="s">
        <v>194</v>
      </c>
      <c r="AY389" s="18" t="s">
        <v>187</v>
      </c>
      <c r="BE389" s="145">
        <f>IF(N389="základní",J389,0)</f>
        <v>0</v>
      </c>
      <c r="BF389" s="145">
        <f>IF(N389="snížená",J389,0)</f>
        <v>0</v>
      </c>
      <c r="BG389" s="145">
        <f>IF(N389="zákl. přenesená",J389,0)</f>
        <v>0</v>
      </c>
      <c r="BH389" s="145">
        <f>IF(N389="sníž. přenesená",J389,0)</f>
        <v>0</v>
      </c>
      <c r="BI389" s="145">
        <f>IF(N389="nulová",J389,0)</f>
        <v>0</v>
      </c>
      <c r="BJ389" s="18" t="s">
        <v>21</v>
      </c>
      <c r="BK389" s="145">
        <f>ROUND(I389*H389,2)</f>
        <v>0</v>
      </c>
      <c r="BL389" s="18" t="s">
        <v>194</v>
      </c>
      <c r="BM389" s="144" t="s">
        <v>2036</v>
      </c>
    </row>
    <row r="390" spans="2:65" s="1" customFormat="1" ht="19.2">
      <c r="B390" s="33"/>
      <c r="D390" s="147" t="s">
        <v>219</v>
      </c>
      <c r="F390" s="167" t="s">
        <v>1977</v>
      </c>
      <c r="I390" s="168"/>
      <c r="L390" s="33"/>
      <c r="M390" s="169"/>
      <c r="T390" s="57"/>
      <c r="AT390" s="18" t="s">
        <v>219</v>
      </c>
      <c r="AU390" s="18" t="s">
        <v>194</v>
      </c>
    </row>
    <row r="391" spans="2:65" s="1" customFormat="1" ht="16.5" customHeight="1">
      <c r="B391" s="33"/>
      <c r="C391" s="170" t="s">
        <v>719</v>
      </c>
      <c r="D391" s="170" t="s">
        <v>244</v>
      </c>
      <c r="E391" s="171" t="s">
        <v>1978</v>
      </c>
      <c r="F391" s="172" t="s">
        <v>1979</v>
      </c>
      <c r="G391" s="173" t="s">
        <v>192</v>
      </c>
      <c r="H391" s="174">
        <v>0.74199999999999999</v>
      </c>
      <c r="I391" s="175"/>
      <c r="J391" s="176">
        <f>ROUND(I391*H391,2)</f>
        <v>0</v>
      </c>
      <c r="K391" s="172" t="s">
        <v>1</v>
      </c>
      <c r="L391" s="177"/>
      <c r="M391" s="178" t="s">
        <v>1</v>
      </c>
      <c r="N391" s="179" t="s">
        <v>46</v>
      </c>
      <c r="P391" s="142">
        <f>O391*H391</f>
        <v>0</v>
      </c>
      <c r="Q391" s="142">
        <v>0</v>
      </c>
      <c r="R391" s="142">
        <f>Q391*H391</f>
        <v>0</v>
      </c>
      <c r="S391" s="142">
        <v>0</v>
      </c>
      <c r="T391" s="143">
        <f>S391*H391</f>
        <v>0</v>
      </c>
      <c r="AR391" s="144" t="s">
        <v>234</v>
      </c>
      <c r="AT391" s="144" t="s">
        <v>244</v>
      </c>
      <c r="AU391" s="144" t="s">
        <v>194</v>
      </c>
      <c r="AY391" s="18" t="s">
        <v>187</v>
      </c>
      <c r="BE391" s="145">
        <f>IF(N391="základní",J391,0)</f>
        <v>0</v>
      </c>
      <c r="BF391" s="145">
        <f>IF(N391="snížená",J391,0)</f>
        <v>0</v>
      </c>
      <c r="BG391" s="145">
        <f>IF(N391="zákl. přenesená",J391,0)</f>
        <v>0</v>
      </c>
      <c r="BH391" s="145">
        <f>IF(N391="sníž. přenesená",J391,0)</f>
        <v>0</v>
      </c>
      <c r="BI391" s="145">
        <f>IF(N391="nulová",J391,0)</f>
        <v>0</v>
      </c>
      <c r="BJ391" s="18" t="s">
        <v>21</v>
      </c>
      <c r="BK391" s="145">
        <f>ROUND(I391*H391,2)</f>
        <v>0</v>
      </c>
      <c r="BL391" s="18" t="s">
        <v>194</v>
      </c>
      <c r="BM391" s="144" t="s">
        <v>2037</v>
      </c>
    </row>
    <row r="392" spans="2:65" s="12" customFormat="1" ht="10.199999999999999">
      <c r="B392" s="146"/>
      <c r="D392" s="147" t="s">
        <v>196</v>
      </c>
      <c r="E392" s="148" t="s">
        <v>1</v>
      </c>
      <c r="F392" s="149" t="s">
        <v>2038</v>
      </c>
      <c r="H392" s="150">
        <v>0.74199999999999999</v>
      </c>
      <c r="I392" s="151"/>
      <c r="L392" s="146"/>
      <c r="M392" s="152"/>
      <c r="T392" s="153"/>
      <c r="AT392" s="148" t="s">
        <v>196</v>
      </c>
      <c r="AU392" s="148" t="s">
        <v>194</v>
      </c>
      <c r="AV392" s="12" t="s">
        <v>91</v>
      </c>
      <c r="AW392" s="12" t="s">
        <v>36</v>
      </c>
      <c r="AX392" s="12" t="s">
        <v>81</v>
      </c>
      <c r="AY392" s="148" t="s">
        <v>187</v>
      </c>
    </row>
    <row r="393" spans="2:65" s="13" customFormat="1" ht="10.199999999999999">
      <c r="B393" s="154"/>
      <c r="D393" s="147" t="s">
        <v>196</v>
      </c>
      <c r="E393" s="155" t="s">
        <v>1</v>
      </c>
      <c r="F393" s="156" t="s">
        <v>198</v>
      </c>
      <c r="H393" s="157">
        <v>0.74199999999999999</v>
      </c>
      <c r="I393" s="158"/>
      <c r="L393" s="154"/>
      <c r="M393" s="159"/>
      <c r="T393" s="160"/>
      <c r="AT393" s="155" t="s">
        <v>196</v>
      </c>
      <c r="AU393" s="155" t="s">
        <v>194</v>
      </c>
      <c r="AV393" s="13" t="s">
        <v>194</v>
      </c>
      <c r="AW393" s="13" t="s">
        <v>36</v>
      </c>
      <c r="AX393" s="13" t="s">
        <v>21</v>
      </c>
      <c r="AY393" s="155" t="s">
        <v>187</v>
      </c>
    </row>
    <row r="394" spans="2:65" s="1" customFormat="1" ht="16.5" customHeight="1">
      <c r="B394" s="33"/>
      <c r="C394" s="133" t="s">
        <v>559</v>
      </c>
      <c r="D394" s="133" t="s">
        <v>189</v>
      </c>
      <c r="E394" s="134" t="s">
        <v>1982</v>
      </c>
      <c r="F394" s="135" t="s">
        <v>1983</v>
      </c>
      <c r="G394" s="136" t="s">
        <v>192</v>
      </c>
      <c r="H394" s="137">
        <v>1.8</v>
      </c>
      <c r="I394" s="138"/>
      <c r="J394" s="139">
        <f>ROUND(I394*H394,2)</f>
        <v>0</v>
      </c>
      <c r="K394" s="135" t="s">
        <v>193</v>
      </c>
      <c r="L394" s="33"/>
      <c r="M394" s="140" t="s">
        <v>1</v>
      </c>
      <c r="N394" s="141" t="s">
        <v>46</v>
      </c>
      <c r="P394" s="142">
        <f>O394*H394</f>
        <v>0</v>
      </c>
      <c r="Q394" s="142">
        <v>0</v>
      </c>
      <c r="R394" s="142">
        <f>Q394*H394</f>
        <v>0</v>
      </c>
      <c r="S394" s="142">
        <v>0</v>
      </c>
      <c r="T394" s="143">
        <f>S394*H394</f>
        <v>0</v>
      </c>
      <c r="AR394" s="144" t="s">
        <v>194</v>
      </c>
      <c r="AT394" s="144" t="s">
        <v>189</v>
      </c>
      <c r="AU394" s="144" t="s">
        <v>194</v>
      </c>
      <c r="AY394" s="18" t="s">
        <v>187</v>
      </c>
      <c r="BE394" s="145">
        <f>IF(N394="základní",J394,0)</f>
        <v>0</v>
      </c>
      <c r="BF394" s="145">
        <f>IF(N394="snížená",J394,0)</f>
        <v>0</v>
      </c>
      <c r="BG394" s="145">
        <f>IF(N394="zákl. přenesená",J394,0)</f>
        <v>0</v>
      </c>
      <c r="BH394" s="145">
        <f>IF(N394="sníž. přenesená",J394,0)</f>
        <v>0</v>
      </c>
      <c r="BI394" s="145">
        <f>IF(N394="nulová",J394,0)</f>
        <v>0</v>
      </c>
      <c r="BJ394" s="18" t="s">
        <v>21</v>
      </c>
      <c r="BK394" s="145">
        <f>ROUND(I394*H394,2)</f>
        <v>0</v>
      </c>
      <c r="BL394" s="18" t="s">
        <v>194</v>
      </c>
      <c r="BM394" s="144" t="s">
        <v>2039</v>
      </c>
    </row>
    <row r="395" spans="2:65" s="12" customFormat="1" ht="10.199999999999999">
      <c r="B395" s="146"/>
      <c r="D395" s="147" t="s">
        <v>196</v>
      </c>
      <c r="E395" s="148" t="s">
        <v>1</v>
      </c>
      <c r="F395" s="149" t="s">
        <v>2040</v>
      </c>
      <c r="H395" s="150">
        <v>1.8</v>
      </c>
      <c r="I395" s="151"/>
      <c r="L395" s="146"/>
      <c r="M395" s="152"/>
      <c r="T395" s="153"/>
      <c r="AT395" s="148" t="s">
        <v>196</v>
      </c>
      <c r="AU395" s="148" t="s">
        <v>194</v>
      </c>
      <c r="AV395" s="12" t="s">
        <v>91</v>
      </c>
      <c r="AW395" s="12" t="s">
        <v>36</v>
      </c>
      <c r="AX395" s="12" t="s">
        <v>81</v>
      </c>
      <c r="AY395" s="148" t="s">
        <v>187</v>
      </c>
    </row>
    <row r="396" spans="2:65" s="13" customFormat="1" ht="10.199999999999999">
      <c r="B396" s="154"/>
      <c r="D396" s="147" t="s">
        <v>196</v>
      </c>
      <c r="E396" s="155" t="s">
        <v>1</v>
      </c>
      <c r="F396" s="156" t="s">
        <v>198</v>
      </c>
      <c r="H396" s="157">
        <v>1.8</v>
      </c>
      <c r="I396" s="158"/>
      <c r="L396" s="154"/>
      <c r="M396" s="159"/>
      <c r="T396" s="160"/>
      <c r="AT396" s="155" t="s">
        <v>196</v>
      </c>
      <c r="AU396" s="155" t="s">
        <v>194</v>
      </c>
      <c r="AV396" s="13" t="s">
        <v>194</v>
      </c>
      <c r="AW396" s="13" t="s">
        <v>36</v>
      </c>
      <c r="AX396" s="13" t="s">
        <v>21</v>
      </c>
      <c r="AY396" s="155" t="s">
        <v>187</v>
      </c>
    </row>
    <row r="397" spans="2:65" s="1" customFormat="1" ht="16.5" customHeight="1">
      <c r="B397" s="33"/>
      <c r="C397" s="133" t="s">
        <v>726</v>
      </c>
      <c r="D397" s="133" t="s">
        <v>189</v>
      </c>
      <c r="E397" s="134" t="s">
        <v>1986</v>
      </c>
      <c r="F397" s="135" t="s">
        <v>1987</v>
      </c>
      <c r="G397" s="136" t="s">
        <v>192</v>
      </c>
      <c r="H397" s="137">
        <v>1.8</v>
      </c>
      <c r="I397" s="138"/>
      <c r="J397" s="139">
        <f>ROUND(I397*H397,2)</f>
        <v>0</v>
      </c>
      <c r="K397" s="135" t="s">
        <v>193</v>
      </c>
      <c r="L397" s="33"/>
      <c r="M397" s="140" t="s">
        <v>1</v>
      </c>
      <c r="N397" s="141" t="s">
        <v>46</v>
      </c>
      <c r="P397" s="142">
        <f>O397*H397</f>
        <v>0</v>
      </c>
      <c r="Q397" s="142">
        <v>0</v>
      </c>
      <c r="R397" s="142">
        <f>Q397*H397</f>
        <v>0</v>
      </c>
      <c r="S397" s="142">
        <v>0</v>
      </c>
      <c r="T397" s="143">
        <f>S397*H397</f>
        <v>0</v>
      </c>
      <c r="AR397" s="144" t="s">
        <v>194</v>
      </c>
      <c r="AT397" s="144" t="s">
        <v>189</v>
      </c>
      <c r="AU397" s="144" t="s">
        <v>194</v>
      </c>
      <c r="AY397" s="18" t="s">
        <v>187</v>
      </c>
      <c r="BE397" s="145">
        <f>IF(N397="základní",J397,0)</f>
        <v>0</v>
      </c>
      <c r="BF397" s="145">
        <f>IF(N397="snížená",J397,0)</f>
        <v>0</v>
      </c>
      <c r="BG397" s="145">
        <f>IF(N397="zákl. přenesená",J397,0)</f>
        <v>0</v>
      </c>
      <c r="BH397" s="145">
        <f>IF(N397="sníž. přenesená",J397,0)</f>
        <v>0</v>
      </c>
      <c r="BI397" s="145">
        <f>IF(N397="nulová",J397,0)</f>
        <v>0</v>
      </c>
      <c r="BJ397" s="18" t="s">
        <v>21</v>
      </c>
      <c r="BK397" s="145">
        <f>ROUND(I397*H397,2)</f>
        <v>0</v>
      </c>
      <c r="BL397" s="18" t="s">
        <v>194</v>
      </c>
      <c r="BM397" s="144" t="s">
        <v>2041</v>
      </c>
    </row>
    <row r="398" spans="2:65" s="16" customFormat="1" ht="20.85" customHeight="1">
      <c r="B398" s="194"/>
      <c r="D398" s="195" t="s">
        <v>80</v>
      </c>
      <c r="E398" s="195" t="s">
        <v>2042</v>
      </c>
      <c r="F398" s="195" t="s">
        <v>2043</v>
      </c>
      <c r="I398" s="196"/>
      <c r="J398" s="197">
        <f>BK398</f>
        <v>0</v>
      </c>
      <c r="L398" s="194"/>
      <c r="M398" s="198"/>
      <c r="P398" s="199">
        <f>SUM(P399:P409)</f>
        <v>0</v>
      </c>
      <c r="R398" s="199">
        <f>SUM(R399:R409)</f>
        <v>0</v>
      </c>
      <c r="T398" s="200">
        <f>SUM(T399:T409)</f>
        <v>0</v>
      </c>
      <c r="AR398" s="195" t="s">
        <v>21</v>
      </c>
      <c r="AT398" s="201" t="s">
        <v>80</v>
      </c>
      <c r="AU398" s="201" t="s">
        <v>205</v>
      </c>
      <c r="AY398" s="195" t="s">
        <v>187</v>
      </c>
      <c r="BK398" s="202">
        <f>SUM(BK399:BK409)</f>
        <v>0</v>
      </c>
    </row>
    <row r="399" spans="2:65" s="1" customFormat="1" ht="16.5" customHeight="1">
      <c r="B399" s="33"/>
      <c r="C399" s="170" t="s">
        <v>733</v>
      </c>
      <c r="D399" s="170" t="s">
        <v>244</v>
      </c>
      <c r="E399" s="171" t="s">
        <v>2044</v>
      </c>
      <c r="F399" s="172" t="s">
        <v>2045</v>
      </c>
      <c r="G399" s="173" t="s">
        <v>432</v>
      </c>
      <c r="H399" s="174">
        <v>1</v>
      </c>
      <c r="I399" s="175"/>
      <c r="J399" s="176">
        <f t="shared" ref="J399:J409" si="20">ROUND(I399*H399,2)</f>
        <v>0</v>
      </c>
      <c r="K399" s="172" t="s">
        <v>1</v>
      </c>
      <c r="L399" s="177"/>
      <c r="M399" s="178" t="s">
        <v>1</v>
      </c>
      <c r="N399" s="179" t="s">
        <v>46</v>
      </c>
      <c r="P399" s="142">
        <f t="shared" ref="P399:P409" si="21">O399*H399</f>
        <v>0</v>
      </c>
      <c r="Q399" s="142">
        <v>0</v>
      </c>
      <c r="R399" s="142">
        <f t="shared" ref="R399:R409" si="22">Q399*H399</f>
        <v>0</v>
      </c>
      <c r="S399" s="142">
        <v>0</v>
      </c>
      <c r="T399" s="143">
        <f t="shared" ref="T399:T409" si="23">S399*H399</f>
        <v>0</v>
      </c>
      <c r="AR399" s="144" t="s">
        <v>234</v>
      </c>
      <c r="AT399" s="144" t="s">
        <v>244</v>
      </c>
      <c r="AU399" s="144" t="s">
        <v>194</v>
      </c>
      <c r="AY399" s="18" t="s">
        <v>187</v>
      </c>
      <c r="BE399" s="145">
        <f t="shared" ref="BE399:BE409" si="24">IF(N399="základní",J399,0)</f>
        <v>0</v>
      </c>
      <c r="BF399" s="145">
        <f t="shared" ref="BF399:BF409" si="25">IF(N399="snížená",J399,0)</f>
        <v>0</v>
      </c>
      <c r="BG399" s="145">
        <f t="shared" ref="BG399:BG409" si="26">IF(N399="zákl. přenesená",J399,0)</f>
        <v>0</v>
      </c>
      <c r="BH399" s="145">
        <f t="shared" ref="BH399:BH409" si="27">IF(N399="sníž. přenesená",J399,0)</f>
        <v>0</v>
      </c>
      <c r="BI399" s="145">
        <f t="shared" ref="BI399:BI409" si="28">IF(N399="nulová",J399,0)</f>
        <v>0</v>
      </c>
      <c r="BJ399" s="18" t="s">
        <v>21</v>
      </c>
      <c r="BK399" s="145">
        <f t="shared" ref="BK399:BK409" si="29">ROUND(I399*H399,2)</f>
        <v>0</v>
      </c>
      <c r="BL399" s="18" t="s">
        <v>194</v>
      </c>
      <c r="BM399" s="144" t="s">
        <v>2046</v>
      </c>
    </row>
    <row r="400" spans="2:65" s="1" customFormat="1" ht="16.5" customHeight="1">
      <c r="B400" s="33"/>
      <c r="C400" s="170" t="s">
        <v>741</v>
      </c>
      <c r="D400" s="170" t="s">
        <v>244</v>
      </c>
      <c r="E400" s="171" t="s">
        <v>2047</v>
      </c>
      <c r="F400" s="172" t="s">
        <v>2048</v>
      </c>
      <c r="G400" s="173" t="s">
        <v>432</v>
      </c>
      <c r="H400" s="174">
        <v>2</v>
      </c>
      <c r="I400" s="175"/>
      <c r="J400" s="176">
        <f t="shared" si="20"/>
        <v>0</v>
      </c>
      <c r="K400" s="172" t="s">
        <v>1</v>
      </c>
      <c r="L400" s="177"/>
      <c r="M400" s="178" t="s">
        <v>1</v>
      </c>
      <c r="N400" s="179" t="s">
        <v>46</v>
      </c>
      <c r="P400" s="142">
        <f t="shared" si="21"/>
        <v>0</v>
      </c>
      <c r="Q400" s="142">
        <v>0</v>
      </c>
      <c r="R400" s="142">
        <f t="shared" si="22"/>
        <v>0</v>
      </c>
      <c r="S400" s="142">
        <v>0</v>
      </c>
      <c r="T400" s="143">
        <f t="shared" si="23"/>
        <v>0</v>
      </c>
      <c r="AR400" s="144" t="s">
        <v>234</v>
      </c>
      <c r="AT400" s="144" t="s">
        <v>244</v>
      </c>
      <c r="AU400" s="144" t="s">
        <v>194</v>
      </c>
      <c r="AY400" s="18" t="s">
        <v>187</v>
      </c>
      <c r="BE400" s="145">
        <f t="shared" si="24"/>
        <v>0</v>
      </c>
      <c r="BF400" s="145">
        <f t="shared" si="25"/>
        <v>0</v>
      </c>
      <c r="BG400" s="145">
        <f t="shared" si="26"/>
        <v>0</v>
      </c>
      <c r="BH400" s="145">
        <f t="shared" si="27"/>
        <v>0</v>
      </c>
      <c r="BI400" s="145">
        <f t="shared" si="28"/>
        <v>0</v>
      </c>
      <c r="BJ400" s="18" t="s">
        <v>21</v>
      </c>
      <c r="BK400" s="145">
        <f t="shared" si="29"/>
        <v>0</v>
      </c>
      <c r="BL400" s="18" t="s">
        <v>194</v>
      </c>
      <c r="BM400" s="144" t="s">
        <v>2049</v>
      </c>
    </row>
    <row r="401" spans="2:65" s="1" customFormat="1" ht="16.5" customHeight="1">
      <c r="B401" s="33"/>
      <c r="C401" s="170" t="s">
        <v>27</v>
      </c>
      <c r="D401" s="170" t="s">
        <v>244</v>
      </c>
      <c r="E401" s="171" t="s">
        <v>2050</v>
      </c>
      <c r="F401" s="172" t="s">
        <v>2051</v>
      </c>
      <c r="G401" s="173" t="s">
        <v>432</v>
      </c>
      <c r="H401" s="174">
        <v>2</v>
      </c>
      <c r="I401" s="175"/>
      <c r="J401" s="176">
        <f t="shared" si="20"/>
        <v>0</v>
      </c>
      <c r="K401" s="172" t="s">
        <v>1</v>
      </c>
      <c r="L401" s="177"/>
      <c r="M401" s="178" t="s">
        <v>1</v>
      </c>
      <c r="N401" s="179" t="s">
        <v>46</v>
      </c>
      <c r="P401" s="142">
        <f t="shared" si="21"/>
        <v>0</v>
      </c>
      <c r="Q401" s="142">
        <v>0</v>
      </c>
      <c r="R401" s="142">
        <f t="shared" si="22"/>
        <v>0</v>
      </c>
      <c r="S401" s="142">
        <v>0</v>
      </c>
      <c r="T401" s="143">
        <f t="shared" si="23"/>
        <v>0</v>
      </c>
      <c r="AR401" s="144" t="s">
        <v>234</v>
      </c>
      <c r="AT401" s="144" t="s">
        <v>244</v>
      </c>
      <c r="AU401" s="144" t="s">
        <v>194</v>
      </c>
      <c r="AY401" s="18" t="s">
        <v>187</v>
      </c>
      <c r="BE401" s="145">
        <f t="shared" si="24"/>
        <v>0</v>
      </c>
      <c r="BF401" s="145">
        <f t="shared" si="25"/>
        <v>0</v>
      </c>
      <c r="BG401" s="145">
        <f t="shared" si="26"/>
        <v>0</v>
      </c>
      <c r="BH401" s="145">
        <f t="shared" si="27"/>
        <v>0</v>
      </c>
      <c r="BI401" s="145">
        <f t="shared" si="28"/>
        <v>0</v>
      </c>
      <c r="BJ401" s="18" t="s">
        <v>21</v>
      </c>
      <c r="BK401" s="145">
        <f t="shared" si="29"/>
        <v>0</v>
      </c>
      <c r="BL401" s="18" t="s">
        <v>194</v>
      </c>
      <c r="BM401" s="144" t="s">
        <v>2052</v>
      </c>
    </row>
    <row r="402" spans="2:65" s="1" customFormat="1" ht="16.5" customHeight="1">
      <c r="B402" s="33"/>
      <c r="C402" s="170" t="s">
        <v>755</v>
      </c>
      <c r="D402" s="170" t="s">
        <v>244</v>
      </c>
      <c r="E402" s="171" t="s">
        <v>2053</v>
      </c>
      <c r="F402" s="172" t="s">
        <v>2054</v>
      </c>
      <c r="G402" s="173" t="s">
        <v>432</v>
      </c>
      <c r="H402" s="174">
        <v>1</v>
      </c>
      <c r="I402" s="175"/>
      <c r="J402" s="176">
        <f t="shared" si="20"/>
        <v>0</v>
      </c>
      <c r="K402" s="172" t="s">
        <v>1</v>
      </c>
      <c r="L402" s="177"/>
      <c r="M402" s="178" t="s">
        <v>1</v>
      </c>
      <c r="N402" s="179" t="s">
        <v>46</v>
      </c>
      <c r="P402" s="142">
        <f t="shared" si="21"/>
        <v>0</v>
      </c>
      <c r="Q402" s="142">
        <v>0</v>
      </c>
      <c r="R402" s="142">
        <f t="shared" si="22"/>
        <v>0</v>
      </c>
      <c r="S402" s="142">
        <v>0</v>
      </c>
      <c r="T402" s="143">
        <f t="shared" si="23"/>
        <v>0</v>
      </c>
      <c r="AR402" s="144" t="s">
        <v>234</v>
      </c>
      <c r="AT402" s="144" t="s">
        <v>244</v>
      </c>
      <c r="AU402" s="144" t="s">
        <v>194</v>
      </c>
      <c r="AY402" s="18" t="s">
        <v>187</v>
      </c>
      <c r="BE402" s="145">
        <f t="shared" si="24"/>
        <v>0</v>
      </c>
      <c r="BF402" s="145">
        <f t="shared" si="25"/>
        <v>0</v>
      </c>
      <c r="BG402" s="145">
        <f t="shared" si="26"/>
        <v>0</v>
      </c>
      <c r="BH402" s="145">
        <f t="shared" si="27"/>
        <v>0</v>
      </c>
      <c r="BI402" s="145">
        <f t="shared" si="28"/>
        <v>0</v>
      </c>
      <c r="BJ402" s="18" t="s">
        <v>21</v>
      </c>
      <c r="BK402" s="145">
        <f t="shared" si="29"/>
        <v>0</v>
      </c>
      <c r="BL402" s="18" t="s">
        <v>194</v>
      </c>
      <c r="BM402" s="144" t="s">
        <v>2055</v>
      </c>
    </row>
    <row r="403" spans="2:65" s="1" customFormat="1" ht="16.5" customHeight="1">
      <c r="B403" s="33"/>
      <c r="C403" s="170" t="s">
        <v>762</v>
      </c>
      <c r="D403" s="170" t="s">
        <v>244</v>
      </c>
      <c r="E403" s="171" t="s">
        <v>2056</v>
      </c>
      <c r="F403" s="172" t="s">
        <v>2057</v>
      </c>
      <c r="G403" s="173" t="s">
        <v>432</v>
      </c>
      <c r="H403" s="174">
        <v>1</v>
      </c>
      <c r="I403" s="175"/>
      <c r="J403" s="176">
        <f t="shared" si="20"/>
        <v>0</v>
      </c>
      <c r="K403" s="172" t="s">
        <v>1</v>
      </c>
      <c r="L403" s="177"/>
      <c r="M403" s="178" t="s">
        <v>1</v>
      </c>
      <c r="N403" s="179" t="s">
        <v>46</v>
      </c>
      <c r="P403" s="142">
        <f t="shared" si="21"/>
        <v>0</v>
      </c>
      <c r="Q403" s="142">
        <v>0</v>
      </c>
      <c r="R403" s="142">
        <f t="shared" si="22"/>
        <v>0</v>
      </c>
      <c r="S403" s="142">
        <v>0</v>
      </c>
      <c r="T403" s="143">
        <f t="shared" si="23"/>
        <v>0</v>
      </c>
      <c r="AR403" s="144" t="s">
        <v>234</v>
      </c>
      <c r="AT403" s="144" t="s">
        <v>244</v>
      </c>
      <c r="AU403" s="144" t="s">
        <v>194</v>
      </c>
      <c r="AY403" s="18" t="s">
        <v>187</v>
      </c>
      <c r="BE403" s="145">
        <f t="shared" si="24"/>
        <v>0</v>
      </c>
      <c r="BF403" s="145">
        <f t="shared" si="25"/>
        <v>0</v>
      </c>
      <c r="BG403" s="145">
        <f t="shared" si="26"/>
        <v>0</v>
      </c>
      <c r="BH403" s="145">
        <f t="shared" si="27"/>
        <v>0</v>
      </c>
      <c r="BI403" s="145">
        <f t="shared" si="28"/>
        <v>0</v>
      </c>
      <c r="BJ403" s="18" t="s">
        <v>21</v>
      </c>
      <c r="BK403" s="145">
        <f t="shared" si="29"/>
        <v>0</v>
      </c>
      <c r="BL403" s="18" t="s">
        <v>194</v>
      </c>
      <c r="BM403" s="144" t="s">
        <v>2058</v>
      </c>
    </row>
    <row r="404" spans="2:65" s="1" customFormat="1" ht="16.5" customHeight="1">
      <c r="B404" s="33"/>
      <c r="C404" s="170" t="s">
        <v>769</v>
      </c>
      <c r="D404" s="170" t="s">
        <v>244</v>
      </c>
      <c r="E404" s="171" t="s">
        <v>2059</v>
      </c>
      <c r="F404" s="172" t="s">
        <v>2060</v>
      </c>
      <c r="G404" s="173" t="s">
        <v>432</v>
      </c>
      <c r="H404" s="174">
        <v>1</v>
      </c>
      <c r="I404" s="175"/>
      <c r="J404" s="176">
        <f t="shared" si="20"/>
        <v>0</v>
      </c>
      <c r="K404" s="172" t="s">
        <v>1</v>
      </c>
      <c r="L404" s="177"/>
      <c r="M404" s="178" t="s">
        <v>1</v>
      </c>
      <c r="N404" s="179" t="s">
        <v>46</v>
      </c>
      <c r="P404" s="142">
        <f t="shared" si="21"/>
        <v>0</v>
      </c>
      <c r="Q404" s="142">
        <v>0</v>
      </c>
      <c r="R404" s="142">
        <f t="shared" si="22"/>
        <v>0</v>
      </c>
      <c r="S404" s="142">
        <v>0</v>
      </c>
      <c r="T404" s="143">
        <f t="shared" si="23"/>
        <v>0</v>
      </c>
      <c r="AR404" s="144" t="s">
        <v>234</v>
      </c>
      <c r="AT404" s="144" t="s">
        <v>244</v>
      </c>
      <c r="AU404" s="144" t="s">
        <v>194</v>
      </c>
      <c r="AY404" s="18" t="s">
        <v>187</v>
      </c>
      <c r="BE404" s="145">
        <f t="shared" si="24"/>
        <v>0</v>
      </c>
      <c r="BF404" s="145">
        <f t="shared" si="25"/>
        <v>0</v>
      </c>
      <c r="BG404" s="145">
        <f t="shared" si="26"/>
        <v>0</v>
      </c>
      <c r="BH404" s="145">
        <f t="shared" si="27"/>
        <v>0</v>
      </c>
      <c r="BI404" s="145">
        <f t="shared" si="28"/>
        <v>0</v>
      </c>
      <c r="BJ404" s="18" t="s">
        <v>21</v>
      </c>
      <c r="BK404" s="145">
        <f t="shared" si="29"/>
        <v>0</v>
      </c>
      <c r="BL404" s="18" t="s">
        <v>194</v>
      </c>
      <c r="BM404" s="144" t="s">
        <v>2061</v>
      </c>
    </row>
    <row r="405" spans="2:65" s="1" customFormat="1" ht="16.5" customHeight="1">
      <c r="B405" s="33"/>
      <c r="C405" s="170" t="s">
        <v>776</v>
      </c>
      <c r="D405" s="170" t="s">
        <v>244</v>
      </c>
      <c r="E405" s="171" t="s">
        <v>2062</v>
      </c>
      <c r="F405" s="172" t="s">
        <v>2063</v>
      </c>
      <c r="G405" s="173" t="s">
        <v>432</v>
      </c>
      <c r="H405" s="174">
        <v>2</v>
      </c>
      <c r="I405" s="175"/>
      <c r="J405" s="176">
        <f t="shared" si="20"/>
        <v>0</v>
      </c>
      <c r="K405" s="172" t="s">
        <v>1</v>
      </c>
      <c r="L405" s="177"/>
      <c r="M405" s="178" t="s">
        <v>1</v>
      </c>
      <c r="N405" s="179" t="s">
        <v>46</v>
      </c>
      <c r="P405" s="142">
        <f t="shared" si="21"/>
        <v>0</v>
      </c>
      <c r="Q405" s="142">
        <v>0</v>
      </c>
      <c r="R405" s="142">
        <f t="shared" si="22"/>
        <v>0</v>
      </c>
      <c r="S405" s="142">
        <v>0</v>
      </c>
      <c r="T405" s="143">
        <f t="shared" si="23"/>
        <v>0</v>
      </c>
      <c r="AR405" s="144" t="s">
        <v>234</v>
      </c>
      <c r="AT405" s="144" t="s">
        <v>244</v>
      </c>
      <c r="AU405" s="144" t="s">
        <v>194</v>
      </c>
      <c r="AY405" s="18" t="s">
        <v>187</v>
      </c>
      <c r="BE405" s="145">
        <f t="shared" si="24"/>
        <v>0</v>
      </c>
      <c r="BF405" s="145">
        <f t="shared" si="25"/>
        <v>0</v>
      </c>
      <c r="BG405" s="145">
        <f t="shared" si="26"/>
        <v>0</v>
      </c>
      <c r="BH405" s="145">
        <f t="shared" si="27"/>
        <v>0</v>
      </c>
      <c r="BI405" s="145">
        <f t="shared" si="28"/>
        <v>0</v>
      </c>
      <c r="BJ405" s="18" t="s">
        <v>21</v>
      </c>
      <c r="BK405" s="145">
        <f t="shared" si="29"/>
        <v>0</v>
      </c>
      <c r="BL405" s="18" t="s">
        <v>194</v>
      </c>
      <c r="BM405" s="144" t="s">
        <v>2064</v>
      </c>
    </row>
    <row r="406" spans="2:65" s="1" customFormat="1" ht="16.5" customHeight="1">
      <c r="B406" s="33"/>
      <c r="C406" s="170" t="s">
        <v>782</v>
      </c>
      <c r="D406" s="170" t="s">
        <v>244</v>
      </c>
      <c r="E406" s="171" t="s">
        <v>2065</v>
      </c>
      <c r="F406" s="172" t="s">
        <v>2066</v>
      </c>
      <c r="G406" s="173" t="s">
        <v>432</v>
      </c>
      <c r="H406" s="174">
        <v>4</v>
      </c>
      <c r="I406" s="175"/>
      <c r="J406" s="176">
        <f t="shared" si="20"/>
        <v>0</v>
      </c>
      <c r="K406" s="172" t="s">
        <v>1</v>
      </c>
      <c r="L406" s="177"/>
      <c r="M406" s="178" t="s">
        <v>1</v>
      </c>
      <c r="N406" s="179" t="s">
        <v>46</v>
      </c>
      <c r="P406" s="142">
        <f t="shared" si="21"/>
        <v>0</v>
      </c>
      <c r="Q406" s="142">
        <v>0</v>
      </c>
      <c r="R406" s="142">
        <f t="shared" si="22"/>
        <v>0</v>
      </c>
      <c r="S406" s="142">
        <v>0</v>
      </c>
      <c r="T406" s="143">
        <f t="shared" si="23"/>
        <v>0</v>
      </c>
      <c r="AR406" s="144" t="s">
        <v>234</v>
      </c>
      <c r="AT406" s="144" t="s">
        <v>244</v>
      </c>
      <c r="AU406" s="144" t="s">
        <v>194</v>
      </c>
      <c r="AY406" s="18" t="s">
        <v>187</v>
      </c>
      <c r="BE406" s="145">
        <f t="shared" si="24"/>
        <v>0</v>
      </c>
      <c r="BF406" s="145">
        <f t="shared" si="25"/>
        <v>0</v>
      </c>
      <c r="BG406" s="145">
        <f t="shared" si="26"/>
        <v>0</v>
      </c>
      <c r="BH406" s="145">
        <f t="shared" si="27"/>
        <v>0</v>
      </c>
      <c r="BI406" s="145">
        <f t="shared" si="28"/>
        <v>0</v>
      </c>
      <c r="BJ406" s="18" t="s">
        <v>21</v>
      </c>
      <c r="BK406" s="145">
        <f t="shared" si="29"/>
        <v>0</v>
      </c>
      <c r="BL406" s="18" t="s">
        <v>194</v>
      </c>
      <c r="BM406" s="144" t="s">
        <v>2067</v>
      </c>
    </row>
    <row r="407" spans="2:65" s="1" customFormat="1" ht="16.5" customHeight="1">
      <c r="B407" s="33"/>
      <c r="C407" s="170" t="s">
        <v>788</v>
      </c>
      <c r="D407" s="170" t="s">
        <v>244</v>
      </c>
      <c r="E407" s="171" t="s">
        <v>2068</v>
      </c>
      <c r="F407" s="172" t="s">
        <v>2069</v>
      </c>
      <c r="G407" s="173" t="s">
        <v>432</v>
      </c>
      <c r="H407" s="174">
        <v>1</v>
      </c>
      <c r="I407" s="175"/>
      <c r="J407" s="176">
        <f t="shared" si="20"/>
        <v>0</v>
      </c>
      <c r="K407" s="172" t="s">
        <v>1</v>
      </c>
      <c r="L407" s="177"/>
      <c r="M407" s="178" t="s">
        <v>1</v>
      </c>
      <c r="N407" s="179" t="s">
        <v>46</v>
      </c>
      <c r="P407" s="142">
        <f t="shared" si="21"/>
        <v>0</v>
      </c>
      <c r="Q407" s="142">
        <v>0</v>
      </c>
      <c r="R407" s="142">
        <f t="shared" si="22"/>
        <v>0</v>
      </c>
      <c r="S407" s="142">
        <v>0</v>
      </c>
      <c r="T407" s="143">
        <f t="shared" si="23"/>
        <v>0</v>
      </c>
      <c r="AR407" s="144" t="s">
        <v>234</v>
      </c>
      <c r="AT407" s="144" t="s">
        <v>244</v>
      </c>
      <c r="AU407" s="144" t="s">
        <v>194</v>
      </c>
      <c r="AY407" s="18" t="s">
        <v>187</v>
      </c>
      <c r="BE407" s="145">
        <f t="shared" si="24"/>
        <v>0</v>
      </c>
      <c r="BF407" s="145">
        <f t="shared" si="25"/>
        <v>0</v>
      </c>
      <c r="BG407" s="145">
        <f t="shared" si="26"/>
        <v>0</v>
      </c>
      <c r="BH407" s="145">
        <f t="shared" si="27"/>
        <v>0</v>
      </c>
      <c r="BI407" s="145">
        <f t="shared" si="28"/>
        <v>0</v>
      </c>
      <c r="BJ407" s="18" t="s">
        <v>21</v>
      </c>
      <c r="BK407" s="145">
        <f t="shared" si="29"/>
        <v>0</v>
      </c>
      <c r="BL407" s="18" t="s">
        <v>194</v>
      </c>
      <c r="BM407" s="144" t="s">
        <v>2070</v>
      </c>
    </row>
    <row r="408" spans="2:65" s="1" customFormat="1" ht="16.5" customHeight="1">
      <c r="B408" s="33"/>
      <c r="C408" s="170" t="s">
        <v>792</v>
      </c>
      <c r="D408" s="170" t="s">
        <v>244</v>
      </c>
      <c r="E408" s="171" t="s">
        <v>2071</v>
      </c>
      <c r="F408" s="172" t="s">
        <v>2072</v>
      </c>
      <c r="G408" s="173" t="s">
        <v>432</v>
      </c>
      <c r="H408" s="174">
        <v>3</v>
      </c>
      <c r="I408" s="175"/>
      <c r="J408" s="176">
        <f t="shared" si="20"/>
        <v>0</v>
      </c>
      <c r="K408" s="172" t="s">
        <v>1</v>
      </c>
      <c r="L408" s="177"/>
      <c r="M408" s="178" t="s">
        <v>1</v>
      </c>
      <c r="N408" s="179" t="s">
        <v>46</v>
      </c>
      <c r="P408" s="142">
        <f t="shared" si="21"/>
        <v>0</v>
      </c>
      <c r="Q408" s="142">
        <v>0</v>
      </c>
      <c r="R408" s="142">
        <f t="shared" si="22"/>
        <v>0</v>
      </c>
      <c r="S408" s="142">
        <v>0</v>
      </c>
      <c r="T408" s="143">
        <f t="shared" si="23"/>
        <v>0</v>
      </c>
      <c r="AR408" s="144" t="s">
        <v>234</v>
      </c>
      <c r="AT408" s="144" t="s">
        <v>244</v>
      </c>
      <c r="AU408" s="144" t="s">
        <v>194</v>
      </c>
      <c r="AY408" s="18" t="s">
        <v>187</v>
      </c>
      <c r="BE408" s="145">
        <f t="shared" si="24"/>
        <v>0</v>
      </c>
      <c r="BF408" s="145">
        <f t="shared" si="25"/>
        <v>0</v>
      </c>
      <c r="BG408" s="145">
        <f t="shared" si="26"/>
        <v>0</v>
      </c>
      <c r="BH408" s="145">
        <f t="shared" si="27"/>
        <v>0</v>
      </c>
      <c r="BI408" s="145">
        <f t="shared" si="28"/>
        <v>0</v>
      </c>
      <c r="BJ408" s="18" t="s">
        <v>21</v>
      </c>
      <c r="BK408" s="145">
        <f t="shared" si="29"/>
        <v>0</v>
      </c>
      <c r="BL408" s="18" t="s">
        <v>194</v>
      </c>
      <c r="BM408" s="144" t="s">
        <v>2073</v>
      </c>
    </row>
    <row r="409" spans="2:65" s="1" customFormat="1" ht="16.5" customHeight="1">
      <c r="B409" s="33"/>
      <c r="C409" s="170" t="s">
        <v>796</v>
      </c>
      <c r="D409" s="170" t="s">
        <v>244</v>
      </c>
      <c r="E409" s="171" t="s">
        <v>2074</v>
      </c>
      <c r="F409" s="172" t="s">
        <v>2075</v>
      </c>
      <c r="G409" s="173" t="s">
        <v>432</v>
      </c>
      <c r="H409" s="174">
        <v>1</v>
      </c>
      <c r="I409" s="175"/>
      <c r="J409" s="176">
        <f t="shared" si="20"/>
        <v>0</v>
      </c>
      <c r="K409" s="172" t="s">
        <v>1</v>
      </c>
      <c r="L409" s="177"/>
      <c r="M409" s="178" t="s">
        <v>1</v>
      </c>
      <c r="N409" s="179" t="s">
        <v>46</v>
      </c>
      <c r="P409" s="142">
        <f t="shared" si="21"/>
        <v>0</v>
      </c>
      <c r="Q409" s="142">
        <v>0</v>
      </c>
      <c r="R409" s="142">
        <f t="shared" si="22"/>
        <v>0</v>
      </c>
      <c r="S409" s="142">
        <v>0</v>
      </c>
      <c r="T409" s="143">
        <f t="shared" si="23"/>
        <v>0</v>
      </c>
      <c r="AR409" s="144" t="s">
        <v>234</v>
      </c>
      <c r="AT409" s="144" t="s">
        <v>244</v>
      </c>
      <c r="AU409" s="144" t="s">
        <v>194</v>
      </c>
      <c r="AY409" s="18" t="s">
        <v>187</v>
      </c>
      <c r="BE409" s="145">
        <f t="shared" si="24"/>
        <v>0</v>
      </c>
      <c r="BF409" s="145">
        <f t="shared" si="25"/>
        <v>0</v>
      </c>
      <c r="BG409" s="145">
        <f t="shared" si="26"/>
        <v>0</v>
      </c>
      <c r="BH409" s="145">
        <f t="shared" si="27"/>
        <v>0</v>
      </c>
      <c r="BI409" s="145">
        <f t="shared" si="28"/>
        <v>0</v>
      </c>
      <c r="BJ409" s="18" t="s">
        <v>21</v>
      </c>
      <c r="BK409" s="145">
        <f t="shared" si="29"/>
        <v>0</v>
      </c>
      <c r="BL409" s="18" t="s">
        <v>194</v>
      </c>
      <c r="BM409" s="144" t="s">
        <v>2076</v>
      </c>
    </row>
    <row r="410" spans="2:65" s="11" customFormat="1" ht="20.85" customHeight="1">
      <c r="B410" s="121"/>
      <c r="D410" s="122" t="s">
        <v>80</v>
      </c>
      <c r="E410" s="131" t="s">
        <v>2077</v>
      </c>
      <c r="F410" s="131" t="s">
        <v>2078</v>
      </c>
      <c r="I410" s="124"/>
      <c r="J410" s="132">
        <f>BK410</f>
        <v>0</v>
      </c>
      <c r="L410" s="121"/>
      <c r="M410" s="126"/>
      <c r="P410" s="127">
        <f>P411+P439+P459</f>
        <v>0</v>
      </c>
      <c r="R410" s="127">
        <f>R411+R439+R459</f>
        <v>0</v>
      </c>
      <c r="T410" s="128">
        <f>T411+T439+T459</f>
        <v>0</v>
      </c>
      <c r="AR410" s="122" t="s">
        <v>21</v>
      </c>
      <c r="AT410" s="129" t="s">
        <v>80</v>
      </c>
      <c r="AU410" s="129" t="s">
        <v>91</v>
      </c>
      <c r="AY410" s="122" t="s">
        <v>187</v>
      </c>
      <c r="BK410" s="130">
        <f>BK411+BK439+BK459</f>
        <v>0</v>
      </c>
    </row>
    <row r="411" spans="2:65" s="16" customFormat="1" ht="20.85" customHeight="1">
      <c r="B411" s="194"/>
      <c r="D411" s="195" t="s">
        <v>80</v>
      </c>
      <c r="E411" s="195" t="s">
        <v>2079</v>
      </c>
      <c r="F411" s="195" t="s">
        <v>2080</v>
      </c>
      <c r="I411" s="196"/>
      <c r="J411" s="197">
        <f>BK411</f>
        <v>0</v>
      </c>
      <c r="L411" s="194"/>
      <c r="M411" s="198"/>
      <c r="P411" s="199">
        <f>SUM(P412:P438)</f>
        <v>0</v>
      </c>
      <c r="R411" s="199">
        <f>SUM(R412:R438)</f>
        <v>0</v>
      </c>
      <c r="T411" s="200">
        <f>SUM(T412:T438)</f>
        <v>0</v>
      </c>
      <c r="AR411" s="195" t="s">
        <v>21</v>
      </c>
      <c r="AT411" s="201" t="s">
        <v>80</v>
      </c>
      <c r="AU411" s="201" t="s">
        <v>205</v>
      </c>
      <c r="AY411" s="195" t="s">
        <v>187</v>
      </c>
      <c r="BK411" s="202">
        <f>SUM(BK412:BK438)</f>
        <v>0</v>
      </c>
    </row>
    <row r="412" spans="2:65" s="1" customFormat="1" ht="21.75" customHeight="1">
      <c r="B412" s="33"/>
      <c r="C412" s="133" t="s">
        <v>800</v>
      </c>
      <c r="D412" s="133" t="s">
        <v>189</v>
      </c>
      <c r="E412" s="134" t="s">
        <v>2081</v>
      </c>
      <c r="F412" s="135" t="s">
        <v>2082</v>
      </c>
      <c r="G412" s="136" t="s">
        <v>432</v>
      </c>
      <c r="H412" s="137">
        <v>37</v>
      </c>
      <c r="I412" s="138"/>
      <c r="J412" s="139">
        <f>ROUND(I412*H412,2)</f>
        <v>0</v>
      </c>
      <c r="K412" s="135" t="s">
        <v>193</v>
      </c>
      <c r="L412" s="33"/>
      <c r="M412" s="140" t="s">
        <v>1</v>
      </c>
      <c r="N412" s="141" t="s">
        <v>46</v>
      </c>
      <c r="P412" s="142">
        <f>O412*H412</f>
        <v>0</v>
      </c>
      <c r="Q412" s="142">
        <v>0</v>
      </c>
      <c r="R412" s="142">
        <f>Q412*H412</f>
        <v>0</v>
      </c>
      <c r="S412" s="142">
        <v>0</v>
      </c>
      <c r="T412" s="143">
        <f>S412*H412</f>
        <v>0</v>
      </c>
      <c r="AR412" s="144" t="s">
        <v>194</v>
      </c>
      <c r="AT412" s="144" t="s">
        <v>189</v>
      </c>
      <c r="AU412" s="144" t="s">
        <v>194</v>
      </c>
      <c r="AY412" s="18" t="s">
        <v>187</v>
      </c>
      <c r="BE412" s="145">
        <f>IF(N412="základní",J412,0)</f>
        <v>0</v>
      </c>
      <c r="BF412" s="145">
        <f>IF(N412="snížená",J412,0)</f>
        <v>0</v>
      </c>
      <c r="BG412" s="145">
        <f>IF(N412="zákl. přenesená",J412,0)</f>
        <v>0</v>
      </c>
      <c r="BH412" s="145">
        <f>IF(N412="sníž. přenesená",J412,0)</f>
        <v>0</v>
      </c>
      <c r="BI412" s="145">
        <f>IF(N412="nulová",J412,0)</f>
        <v>0</v>
      </c>
      <c r="BJ412" s="18" t="s">
        <v>21</v>
      </c>
      <c r="BK412" s="145">
        <f>ROUND(I412*H412,2)</f>
        <v>0</v>
      </c>
      <c r="BL412" s="18" t="s">
        <v>194</v>
      </c>
      <c r="BM412" s="144" t="s">
        <v>2083</v>
      </c>
    </row>
    <row r="413" spans="2:65" s="1" customFormat="1" ht="24.15" customHeight="1">
      <c r="B413" s="33"/>
      <c r="C413" s="133" t="s">
        <v>804</v>
      </c>
      <c r="D413" s="133" t="s">
        <v>189</v>
      </c>
      <c r="E413" s="134" t="s">
        <v>2084</v>
      </c>
      <c r="F413" s="135" t="s">
        <v>2085</v>
      </c>
      <c r="G413" s="136" t="s">
        <v>432</v>
      </c>
      <c r="H413" s="137">
        <v>7</v>
      </c>
      <c r="I413" s="138"/>
      <c r="J413" s="139">
        <f>ROUND(I413*H413,2)</f>
        <v>0</v>
      </c>
      <c r="K413" s="135" t="s">
        <v>193</v>
      </c>
      <c r="L413" s="33"/>
      <c r="M413" s="140" t="s">
        <v>1</v>
      </c>
      <c r="N413" s="141" t="s">
        <v>46</v>
      </c>
      <c r="P413" s="142">
        <f>O413*H413</f>
        <v>0</v>
      </c>
      <c r="Q413" s="142">
        <v>0</v>
      </c>
      <c r="R413" s="142">
        <f>Q413*H413</f>
        <v>0</v>
      </c>
      <c r="S413" s="142">
        <v>0</v>
      </c>
      <c r="T413" s="143">
        <f>S413*H413</f>
        <v>0</v>
      </c>
      <c r="AR413" s="144" t="s">
        <v>194</v>
      </c>
      <c r="AT413" s="144" t="s">
        <v>189</v>
      </c>
      <c r="AU413" s="144" t="s">
        <v>194</v>
      </c>
      <c r="AY413" s="18" t="s">
        <v>187</v>
      </c>
      <c r="BE413" s="145">
        <f>IF(N413="základní",J413,0)</f>
        <v>0</v>
      </c>
      <c r="BF413" s="145">
        <f>IF(N413="snížená",J413,0)</f>
        <v>0</v>
      </c>
      <c r="BG413" s="145">
        <f>IF(N413="zákl. přenesená",J413,0)</f>
        <v>0</v>
      </c>
      <c r="BH413" s="145">
        <f>IF(N413="sníž. přenesená",J413,0)</f>
        <v>0</v>
      </c>
      <c r="BI413" s="145">
        <f>IF(N413="nulová",J413,0)</f>
        <v>0</v>
      </c>
      <c r="BJ413" s="18" t="s">
        <v>21</v>
      </c>
      <c r="BK413" s="145">
        <f>ROUND(I413*H413,2)</f>
        <v>0</v>
      </c>
      <c r="BL413" s="18" t="s">
        <v>194</v>
      </c>
      <c r="BM413" s="144" t="s">
        <v>2086</v>
      </c>
    </row>
    <row r="414" spans="2:65" s="1" customFormat="1" ht="19.2">
      <c r="B414" s="33"/>
      <c r="D414" s="147" t="s">
        <v>219</v>
      </c>
      <c r="F414" s="167" t="s">
        <v>2087</v>
      </c>
      <c r="I414" s="168"/>
      <c r="L414" s="33"/>
      <c r="M414" s="169"/>
      <c r="T414" s="57"/>
      <c r="AT414" s="18" t="s">
        <v>219</v>
      </c>
      <c r="AU414" s="18" t="s">
        <v>194</v>
      </c>
    </row>
    <row r="415" spans="2:65" s="1" customFormat="1" ht="16.5" customHeight="1">
      <c r="B415" s="33"/>
      <c r="C415" s="170" t="s">
        <v>810</v>
      </c>
      <c r="D415" s="170" t="s">
        <v>244</v>
      </c>
      <c r="E415" s="171" t="s">
        <v>1866</v>
      </c>
      <c r="F415" s="172" t="s">
        <v>1867</v>
      </c>
      <c r="G415" s="173" t="s">
        <v>192</v>
      </c>
      <c r="H415" s="174">
        <v>0.77</v>
      </c>
      <c r="I415" s="175"/>
      <c r="J415" s="176">
        <f>ROUND(I415*H415,2)</f>
        <v>0</v>
      </c>
      <c r="K415" s="172" t="s">
        <v>1</v>
      </c>
      <c r="L415" s="177"/>
      <c r="M415" s="178" t="s">
        <v>1</v>
      </c>
      <c r="N415" s="179" t="s">
        <v>46</v>
      </c>
      <c r="P415" s="142">
        <f>O415*H415</f>
        <v>0</v>
      </c>
      <c r="Q415" s="142">
        <v>0</v>
      </c>
      <c r="R415" s="142">
        <f>Q415*H415</f>
        <v>0</v>
      </c>
      <c r="S415" s="142">
        <v>0</v>
      </c>
      <c r="T415" s="143">
        <f>S415*H415</f>
        <v>0</v>
      </c>
      <c r="AR415" s="144" t="s">
        <v>234</v>
      </c>
      <c r="AT415" s="144" t="s">
        <v>244</v>
      </c>
      <c r="AU415" s="144" t="s">
        <v>194</v>
      </c>
      <c r="AY415" s="18" t="s">
        <v>187</v>
      </c>
      <c r="BE415" s="145">
        <f>IF(N415="základní",J415,0)</f>
        <v>0</v>
      </c>
      <c r="BF415" s="145">
        <f>IF(N415="snížená",J415,0)</f>
        <v>0</v>
      </c>
      <c r="BG415" s="145">
        <f>IF(N415="zákl. přenesená",J415,0)</f>
        <v>0</v>
      </c>
      <c r="BH415" s="145">
        <f>IF(N415="sníž. přenesená",J415,0)</f>
        <v>0</v>
      </c>
      <c r="BI415" s="145">
        <f>IF(N415="nulová",J415,0)</f>
        <v>0</v>
      </c>
      <c r="BJ415" s="18" t="s">
        <v>21</v>
      </c>
      <c r="BK415" s="145">
        <f>ROUND(I415*H415,2)</f>
        <v>0</v>
      </c>
      <c r="BL415" s="18" t="s">
        <v>194</v>
      </c>
      <c r="BM415" s="144" t="s">
        <v>2088</v>
      </c>
    </row>
    <row r="416" spans="2:65" s="1" customFormat="1" ht="28.8">
      <c r="B416" s="33"/>
      <c r="D416" s="147" t="s">
        <v>219</v>
      </c>
      <c r="F416" s="167" t="s">
        <v>1868</v>
      </c>
      <c r="I416" s="168"/>
      <c r="L416" s="33"/>
      <c r="M416" s="169"/>
      <c r="T416" s="57"/>
      <c r="AT416" s="18" t="s">
        <v>219</v>
      </c>
      <c r="AU416" s="18" t="s">
        <v>194</v>
      </c>
    </row>
    <row r="417" spans="2:65" s="1" customFormat="1" ht="24.15" customHeight="1">
      <c r="B417" s="33"/>
      <c r="C417" s="133" t="s">
        <v>1927</v>
      </c>
      <c r="D417" s="133" t="s">
        <v>189</v>
      </c>
      <c r="E417" s="134" t="s">
        <v>2089</v>
      </c>
      <c r="F417" s="135" t="s">
        <v>2090</v>
      </c>
      <c r="G417" s="136" t="s">
        <v>432</v>
      </c>
      <c r="H417" s="137">
        <v>30</v>
      </c>
      <c r="I417" s="138"/>
      <c r="J417" s="139">
        <f>ROUND(I417*H417,2)</f>
        <v>0</v>
      </c>
      <c r="K417" s="135" t="s">
        <v>193</v>
      </c>
      <c r="L417" s="33"/>
      <c r="M417" s="140" t="s">
        <v>1</v>
      </c>
      <c r="N417" s="141" t="s">
        <v>46</v>
      </c>
      <c r="P417" s="142">
        <f>O417*H417</f>
        <v>0</v>
      </c>
      <c r="Q417" s="142">
        <v>0</v>
      </c>
      <c r="R417" s="142">
        <f>Q417*H417</f>
        <v>0</v>
      </c>
      <c r="S417" s="142">
        <v>0</v>
      </c>
      <c r="T417" s="143">
        <f>S417*H417</f>
        <v>0</v>
      </c>
      <c r="AR417" s="144" t="s">
        <v>194</v>
      </c>
      <c r="AT417" s="144" t="s">
        <v>189</v>
      </c>
      <c r="AU417" s="144" t="s">
        <v>194</v>
      </c>
      <c r="AY417" s="18" t="s">
        <v>187</v>
      </c>
      <c r="BE417" s="145">
        <f>IF(N417="základní",J417,0)</f>
        <v>0</v>
      </c>
      <c r="BF417" s="145">
        <f>IF(N417="snížená",J417,0)</f>
        <v>0</v>
      </c>
      <c r="BG417" s="145">
        <f>IF(N417="zákl. přenesená",J417,0)</f>
        <v>0</v>
      </c>
      <c r="BH417" s="145">
        <f>IF(N417="sníž. přenesená",J417,0)</f>
        <v>0</v>
      </c>
      <c r="BI417" s="145">
        <f>IF(N417="nulová",J417,0)</f>
        <v>0</v>
      </c>
      <c r="BJ417" s="18" t="s">
        <v>21</v>
      </c>
      <c r="BK417" s="145">
        <f>ROUND(I417*H417,2)</f>
        <v>0</v>
      </c>
      <c r="BL417" s="18" t="s">
        <v>194</v>
      </c>
      <c r="BM417" s="144" t="s">
        <v>2091</v>
      </c>
    </row>
    <row r="418" spans="2:65" s="1" customFormat="1" ht="16.5" customHeight="1">
      <c r="B418" s="33"/>
      <c r="C418" s="170" t="s">
        <v>2092</v>
      </c>
      <c r="D418" s="170" t="s">
        <v>244</v>
      </c>
      <c r="E418" s="171" t="s">
        <v>1866</v>
      </c>
      <c r="F418" s="172" t="s">
        <v>1867</v>
      </c>
      <c r="G418" s="173" t="s">
        <v>192</v>
      </c>
      <c r="H418" s="174">
        <v>0.16500000000000001</v>
      </c>
      <c r="I418" s="175"/>
      <c r="J418" s="176">
        <f>ROUND(I418*H418,2)</f>
        <v>0</v>
      </c>
      <c r="K418" s="172" t="s">
        <v>1</v>
      </c>
      <c r="L418" s="177"/>
      <c r="M418" s="178" t="s">
        <v>1</v>
      </c>
      <c r="N418" s="179" t="s">
        <v>46</v>
      </c>
      <c r="P418" s="142">
        <f>O418*H418</f>
        <v>0</v>
      </c>
      <c r="Q418" s="142">
        <v>0</v>
      </c>
      <c r="R418" s="142">
        <f>Q418*H418</f>
        <v>0</v>
      </c>
      <c r="S418" s="142">
        <v>0</v>
      </c>
      <c r="T418" s="143">
        <f>S418*H418</f>
        <v>0</v>
      </c>
      <c r="AR418" s="144" t="s">
        <v>234</v>
      </c>
      <c r="AT418" s="144" t="s">
        <v>244</v>
      </c>
      <c r="AU418" s="144" t="s">
        <v>194</v>
      </c>
      <c r="AY418" s="18" t="s">
        <v>187</v>
      </c>
      <c r="BE418" s="145">
        <f>IF(N418="základní",J418,0)</f>
        <v>0</v>
      </c>
      <c r="BF418" s="145">
        <f>IF(N418="snížená",J418,0)</f>
        <v>0</v>
      </c>
      <c r="BG418" s="145">
        <f>IF(N418="zákl. přenesená",J418,0)</f>
        <v>0</v>
      </c>
      <c r="BH418" s="145">
        <f>IF(N418="sníž. přenesená",J418,0)</f>
        <v>0</v>
      </c>
      <c r="BI418" s="145">
        <f>IF(N418="nulová",J418,0)</f>
        <v>0</v>
      </c>
      <c r="BJ418" s="18" t="s">
        <v>21</v>
      </c>
      <c r="BK418" s="145">
        <f>ROUND(I418*H418,2)</f>
        <v>0</v>
      </c>
      <c r="BL418" s="18" t="s">
        <v>194</v>
      </c>
      <c r="BM418" s="144" t="s">
        <v>2093</v>
      </c>
    </row>
    <row r="419" spans="2:65" s="1" customFormat="1" ht="28.8">
      <c r="B419" s="33"/>
      <c r="D419" s="147" t="s">
        <v>219</v>
      </c>
      <c r="F419" s="167" t="s">
        <v>1868</v>
      </c>
      <c r="I419" s="168"/>
      <c r="L419" s="33"/>
      <c r="M419" s="169"/>
      <c r="T419" s="57"/>
      <c r="AT419" s="18" t="s">
        <v>219</v>
      </c>
      <c r="AU419" s="18" t="s">
        <v>194</v>
      </c>
    </row>
    <row r="420" spans="2:65" s="1" customFormat="1" ht="16.5" customHeight="1">
      <c r="B420" s="33"/>
      <c r="C420" s="133" t="s">
        <v>1931</v>
      </c>
      <c r="D420" s="133" t="s">
        <v>189</v>
      </c>
      <c r="E420" s="134" t="s">
        <v>1938</v>
      </c>
      <c r="F420" s="135" t="s">
        <v>1939</v>
      </c>
      <c r="G420" s="136" t="s">
        <v>432</v>
      </c>
      <c r="H420" s="137">
        <v>37</v>
      </c>
      <c r="I420" s="138"/>
      <c r="J420" s="139">
        <f>ROUND(I420*H420,2)</f>
        <v>0</v>
      </c>
      <c r="K420" s="135" t="s">
        <v>1</v>
      </c>
      <c r="L420" s="33"/>
      <c r="M420" s="140" t="s">
        <v>1</v>
      </c>
      <c r="N420" s="141" t="s">
        <v>46</v>
      </c>
      <c r="P420" s="142">
        <f>O420*H420</f>
        <v>0</v>
      </c>
      <c r="Q420" s="142">
        <v>0</v>
      </c>
      <c r="R420" s="142">
        <f>Q420*H420</f>
        <v>0</v>
      </c>
      <c r="S420" s="142">
        <v>0</v>
      </c>
      <c r="T420" s="143">
        <f>S420*H420</f>
        <v>0</v>
      </c>
      <c r="AR420" s="144" t="s">
        <v>194</v>
      </c>
      <c r="AT420" s="144" t="s">
        <v>189</v>
      </c>
      <c r="AU420" s="144" t="s">
        <v>194</v>
      </c>
      <c r="AY420" s="18" t="s">
        <v>187</v>
      </c>
      <c r="BE420" s="145">
        <f>IF(N420="základní",J420,0)</f>
        <v>0</v>
      </c>
      <c r="BF420" s="145">
        <f>IF(N420="snížená",J420,0)</f>
        <v>0</v>
      </c>
      <c r="BG420" s="145">
        <f>IF(N420="zákl. přenesená",J420,0)</f>
        <v>0</v>
      </c>
      <c r="BH420" s="145">
        <f>IF(N420="sníž. přenesená",J420,0)</f>
        <v>0</v>
      </c>
      <c r="BI420" s="145">
        <f>IF(N420="nulová",J420,0)</f>
        <v>0</v>
      </c>
      <c r="BJ420" s="18" t="s">
        <v>21</v>
      </c>
      <c r="BK420" s="145">
        <f>ROUND(I420*H420,2)</f>
        <v>0</v>
      </c>
      <c r="BL420" s="18" t="s">
        <v>194</v>
      </c>
      <c r="BM420" s="144" t="s">
        <v>2094</v>
      </c>
    </row>
    <row r="421" spans="2:65" s="1" customFormat="1" ht="19.2">
      <c r="B421" s="33"/>
      <c r="D421" s="147" t="s">
        <v>219</v>
      </c>
      <c r="F421" s="167" t="s">
        <v>2095</v>
      </c>
      <c r="I421" s="168"/>
      <c r="L421" s="33"/>
      <c r="M421" s="169"/>
      <c r="T421" s="57"/>
      <c r="AT421" s="18" t="s">
        <v>219</v>
      </c>
      <c r="AU421" s="18" t="s">
        <v>194</v>
      </c>
    </row>
    <row r="422" spans="2:65" s="1" customFormat="1" ht="16.5" customHeight="1">
      <c r="B422" s="33"/>
      <c r="C422" s="170" t="s">
        <v>2096</v>
      </c>
      <c r="D422" s="170" t="s">
        <v>244</v>
      </c>
      <c r="E422" s="171" t="s">
        <v>1942</v>
      </c>
      <c r="F422" s="172" t="s">
        <v>1943</v>
      </c>
      <c r="G422" s="173" t="s">
        <v>750</v>
      </c>
      <c r="H422" s="174">
        <v>1.1100000000000001</v>
      </c>
      <c r="I422" s="175"/>
      <c r="J422" s="176">
        <f t="shared" ref="J422:J428" si="30">ROUND(I422*H422,2)</f>
        <v>0</v>
      </c>
      <c r="K422" s="172" t="s">
        <v>1</v>
      </c>
      <c r="L422" s="177"/>
      <c r="M422" s="178" t="s">
        <v>1</v>
      </c>
      <c r="N422" s="179" t="s">
        <v>46</v>
      </c>
      <c r="P422" s="142">
        <f t="shared" ref="P422:P428" si="31">O422*H422</f>
        <v>0</v>
      </c>
      <c r="Q422" s="142">
        <v>0</v>
      </c>
      <c r="R422" s="142">
        <f t="shared" ref="R422:R428" si="32">Q422*H422</f>
        <v>0</v>
      </c>
      <c r="S422" s="142">
        <v>0</v>
      </c>
      <c r="T422" s="143">
        <f t="shared" ref="T422:T428" si="33">S422*H422</f>
        <v>0</v>
      </c>
      <c r="AR422" s="144" t="s">
        <v>234</v>
      </c>
      <c r="AT422" s="144" t="s">
        <v>244</v>
      </c>
      <c r="AU422" s="144" t="s">
        <v>194</v>
      </c>
      <c r="AY422" s="18" t="s">
        <v>187</v>
      </c>
      <c r="BE422" s="145">
        <f t="shared" ref="BE422:BE428" si="34">IF(N422="základní",J422,0)</f>
        <v>0</v>
      </c>
      <c r="BF422" s="145">
        <f t="shared" ref="BF422:BF428" si="35">IF(N422="snížená",J422,0)</f>
        <v>0</v>
      </c>
      <c r="BG422" s="145">
        <f t="shared" ref="BG422:BG428" si="36">IF(N422="zákl. přenesená",J422,0)</f>
        <v>0</v>
      </c>
      <c r="BH422" s="145">
        <f t="shared" ref="BH422:BH428" si="37">IF(N422="sníž. přenesená",J422,0)</f>
        <v>0</v>
      </c>
      <c r="BI422" s="145">
        <f t="shared" ref="BI422:BI428" si="38">IF(N422="nulová",J422,0)</f>
        <v>0</v>
      </c>
      <c r="BJ422" s="18" t="s">
        <v>21</v>
      </c>
      <c r="BK422" s="145">
        <f t="shared" ref="BK422:BK428" si="39">ROUND(I422*H422,2)</f>
        <v>0</v>
      </c>
      <c r="BL422" s="18" t="s">
        <v>194</v>
      </c>
      <c r="BM422" s="144" t="s">
        <v>2097</v>
      </c>
    </row>
    <row r="423" spans="2:65" s="1" customFormat="1" ht="24.15" customHeight="1">
      <c r="B423" s="33"/>
      <c r="C423" s="133" t="s">
        <v>928</v>
      </c>
      <c r="D423" s="133" t="s">
        <v>189</v>
      </c>
      <c r="E423" s="134" t="s">
        <v>2098</v>
      </c>
      <c r="F423" s="135" t="s">
        <v>2099</v>
      </c>
      <c r="G423" s="136" t="s">
        <v>432</v>
      </c>
      <c r="H423" s="137">
        <v>7</v>
      </c>
      <c r="I423" s="138"/>
      <c r="J423" s="139">
        <f t="shared" si="30"/>
        <v>0</v>
      </c>
      <c r="K423" s="135" t="s">
        <v>193</v>
      </c>
      <c r="L423" s="33"/>
      <c r="M423" s="140" t="s">
        <v>1</v>
      </c>
      <c r="N423" s="141" t="s">
        <v>46</v>
      </c>
      <c r="P423" s="142">
        <f t="shared" si="31"/>
        <v>0</v>
      </c>
      <c r="Q423" s="142">
        <v>0</v>
      </c>
      <c r="R423" s="142">
        <f t="shared" si="32"/>
        <v>0</v>
      </c>
      <c r="S423" s="142">
        <v>0</v>
      </c>
      <c r="T423" s="143">
        <f t="shared" si="33"/>
        <v>0</v>
      </c>
      <c r="AR423" s="144" t="s">
        <v>194</v>
      </c>
      <c r="AT423" s="144" t="s">
        <v>189</v>
      </c>
      <c r="AU423" s="144" t="s">
        <v>194</v>
      </c>
      <c r="AY423" s="18" t="s">
        <v>187</v>
      </c>
      <c r="BE423" s="145">
        <f t="shared" si="34"/>
        <v>0</v>
      </c>
      <c r="BF423" s="145">
        <f t="shared" si="35"/>
        <v>0</v>
      </c>
      <c r="BG423" s="145">
        <f t="shared" si="36"/>
        <v>0</v>
      </c>
      <c r="BH423" s="145">
        <f t="shared" si="37"/>
        <v>0</v>
      </c>
      <c r="BI423" s="145">
        <f t="shared" si="38"/>
        <v>0</v>
      </c>
      <c r="BJ423" s="18" t="s">
        <v>21</v>
      </c>
      <c r="BK423" s="145">
        <f t="shared" si="39"/>
        <v>0</v>
      </c>
      <c r="BL423" s="18" t="s">
        <v>194</v>
      </c>
      <c r="BM423" s="144" t="s">
        <v>2100</v>
      </c>
    </row>
    <row r="424" spans="2:65" s="1" customFormat="1" ht="24.15" customHeight="1">
      <c r="B424" s="33"/>
      <c r="C424" s="133" t="s">
        <v>2101</v>
      </c>
      <c r="D424" s="133" t="s">
        <v>189</v>
      </c>
      <c r="E424" s="134" t="s">
        <v>2102</v>
      </c>
      <c r="F424" s="135" t="s">
        <v>2103</v>
      </c>
      <c r="G424" s="136" t="s">
        <v>432</v>
      </c>
      <c r="H424" s="137">
        <v>30</v>
      </c>
      <c r="I424" s="138"/>
      <c r="J424" s="139">
        <f t="shared" si="30"/>
        <v>0</v>
      </c>
      <c r="K424" s="135" t="s">
        <v>193</v>
      </c>
      <c r="L424" s="33"/>
      <c r="M424" s="140" t="s">
        <v>1</v>
      </c>
      <c r="N424" s="141" t="s">
        <v>46</v>
      </c>
      <c r="P424" s="142">
        <f t="shared" si="31"/>
        <v>0</v>
      </c>
      <c r="Q424" s="142">
        <v>0</v>
      </c>
      <c r="R424" s="142">
        <f t="shared" si="32"/>
        <v>0</v>
      </c>
      <c r="S424" s="142">
        <v>0</v>
      </c>
      <c r="T424" s="143">
        <f t="shared" si="33"/>
        <v>0</v>
      </c>
      <c r="AR424" s="144" t="s">
        <v>194</v>
      </c>
      <c r="AT424" s="144" t="s">
        <v>189</v>
      </c>
      <c r="AU424" s="144" t="s">
        <v>194</v>
      </c>
      <c r="AY424" s="18" t="s">
        <v>187</v>
      </c>
      <c r="BE424" s="145">
        <f t="shared" si="34"/>
        <v>0</v>
      </c>
      <c r="BF424" s="145">
        <f t="shared" si="35"/>
        <v>0</v>
      </c>
      <c r="BG424" s="145">
        <f t="shared" si="36"/>
        <v>0</v>
      </c>
      <c r="BH424" s="145">
        <f t="shared" si="37"/>
        <v>0</v>
      </c>
      <c r="BI424" s="145">
        <f t="shared" si="38"/>
        <v>0</v>
      </c>
      <c r="BJ424" s="18" t="s">
        <v>21</v>
      </c>
      <c r="BK424" s="145">
        <f t="shared" si="39"/>
        <v>0</v>
      </c>
      <c r="BL424" s="18" t="s">
        <v>194</v>
      </c>
      <c r="BM424" s="144" t="s">
        <v>2104</v>
      </c>
    </row>
    <row r="425" spans="2:65" s="1" customFormat="1" ht="16.5" customHeight="1">
      <c r="B425" s="33"/>
      <c r="C425" s="133" t="s">
        <v>1940</v>
      </c>
      <c r="D425" s="133" t="s">
        <v>189</v>
      </c>
      <c r="E425" s="134" t="s">
        <v>2105</v>
      </c>
      <c r="F425" s="135" t="s">
        <v>2106</v>
      </c>
      <c r="G425" s="136" t="s">
        <v>432</v>
      </c>
      <c r="H425" s="137">
        <v>7</v>
      </c>
      <c r="I425" s="138"/>
      <c r="J425" s="139">
        <f t="shared" si="30"/>
        <v>0</v>
      </c>
      <c r="K425" s="135" t="s">
        <v>193</v>
      </c>
      <c r="L425" s="33"/>
      <c r="M425" s="140" t="s">
        <v>1</v>
      </c>
      <c r="N425" s="141" t="s">
        <v>46</v>
      </c>
      <c r="P425" s="142">
        <f t="shared" si="31"/>
        <v>0</v>
      </c>
      <c r="Q425" s="142">
        <v>0</v>
      </c>
      <c r="R425" s="142">
        <f t="shared" si="32"/>
        <v>0</v>
      </c>
      <c r="S425" s="142">
        <v>0</v>
      </c>
      <c r="T425" s="143">
        <f t="shared" si="33"/>
        <v>0</v>
      </c>
      <c r="AR425" s="144" t="s">
        <v>194</v>
      </c>
      <c r="AT425" s="144" t="s">
        <v>189</v>
      </c>
      <c r="AU425" s="144" t="s">
        <v>194</v>
      </c>
      <c r="AY425" s="18" t="s">
        <v>187</v>
      </c>
      <c r="BE425" s="145">
        <f t="shared" si="34"/>
        <v>0</v>
      </c>
      <c r="BF425" s="145">
        <f t="shared" si="35"/>
        <v>0</v>
      </c>
      <c r="BG425" s="145">
        <f t="shared" si="36"/>
        <v>0</v>
      </c>
      <c r="BH425" s="145">
        <f t="shared" si="37"/>
        <v>0</v>
      </c>
      <c r="BI425" s="145">
        <f t="shared" si="38"/>
        <v>0</v>
      </c>
      <c r="BJ425" s="18" t="s">
        <v>21</v>
      </c>
      <c r="BK425" s="145">
        <f t="shared" si="39"/>
        <v>0</v>
      </c>
      <c r="BL425" s="18" t="s">
        <v>194</v>
      </c>
      <c r="BM425" s="144" t="s">
        <v>2107</v>
      </c>
    </row>
    <row r="426" spans="2:65" s="1" customFormat="1" ht="16.5" customHeight="1">
      <c r="B426" s="33"/>
      <c r="C426" s="133" t="s">
        <v>2108</v>
      </c>
      <c r="D426" s="133" t="s">
        <v>189</v>
      </c>
      <c r="E426" s="134" t="s">
        <v>2109</v>
      </c>
      <c r="F426" s="135" t="s">
        <v>2110</v>
      </c>
      <c r="G426" s="136" t="s">
        <v>432</v>
      </c>
      <c r="H426" s="137">
        <v>30</v>
      </c>
      <c r="I426" s="138"/>
      <c r="J426" s="139">
        <f t="shared" si="30"/>
        <v>0</v>
      </c>
      <c r="K426" s="135" t="s">
        <v>193</v>
      </c>
      <c r="L426" s="33"/>
      <c r="M426" s="140" t="s">
        <v>1</v>
      </c>
      <c r="N426" s="141" t="s">
        <v>46</v>
      </c>
      <c r="P426" s="142">
        <f t="shared" si="31"/>
        <v>0</v>
      </c>
      <c r="Q426" s="142">
        <v>0</v>
      </c>
      <c r="R426" s="142">
        <f t="shared" si="32"/>
        <v>0</v>
      </c>
      <c r="S426" s="142">
        <v>0</v>
      </c>
      <c r="T426" s="143">
        <f t="shared" si="33"/>
        <v>0</v>
      </c>
      <c r="AR426" s="144" t="s">
        <v>194</v>
      </c>
      <c r="AT426" s="144" t="s">
        <v>189</v>
      </c>
      <c r="AU426" s="144" t="s">
        <v>194</v>
      </c>
      <c r="AY426" s="18" t="s">
        <v>187</v>
      </c>
      <c r="BE426" s="145">
        <f t="shared" si="34"/>
        <v>0</v>
      </c>
      <c r="BF426" s="145">
        <f t="shared" si="35"/>
        <v>0</v>
      </c>
      <c r="BG426" s="145">
        <f t="shared" si="36"/>
        <v>0</v>
      </c>
      <c r="BH426" s="145">
        <f t="shared" si="37"/>
        <v>0</v>
      </c>
      <c r="BI426" s="145">
        <f t="shared" si="38"/>
        <v>0</v>
      </c>
      <c r="BJ426" s="18" t="s">
        <v>21</v>
      </c>
      <c r="BK426" s="145">
        <f t="shared" si="39"/>
        <v>0</v>
      </c>
      <c r="BL426" s="18" t="s">
        <v>194</v>
      </c>
      <c r="BM426" s="144" t="s">
        <v>2111</v>
      </c>
    </row>
    <row r="427" spans="2:65" s="1" customFormat="1" ht="16.5" customHeight="1">
      <c r="B427" s="33"/>
      <c r="C427" s="133" t="s">
        <v>1944</v>
      </c>
      <c r="D427" s="133" t="s">
        <v>189</v>
      </c>
      <c r="E427" s="134" t="s">
        <v>1960</v>
      </c>
      <c r="F427" s="135" t="s">
        <v>1961</v>
      </c>
      <c r="G427" s="136" t="s">
        <v>432</v>
      </c>
      <c r="H427" s="137">
        <v>37</v>
      </c>
      <c r="I427" s="138"/>
      <c r="J427" s="139">
        <f t="shared" si="30"/>
        <v>0</v>
      </c>
      <c r="K427" s="135" t="s">
        <v>193</v>
      </c>
      <c r="L427" s="33"/>
      <c r="M427" s="140" t="s">
        <v>1</v>
      </c>
      <c r="N427" s="141" t="s">
        <v>46</v>
      </c>
      <c r="P427" s="142">
        <f t="shared" si="31"/>
        <v>0</v>
      </c>
      <c r="Q427" s="142">
        <v>0</v>
      </c>
      <c r="R427" s="142">
        <f t="shared" si="32"/>
        <v>0</v>
      </c>
      <c r="S427" s="142">
        <v>0</v>
      </c>
      <c r="T427" s="143">
        <f t="shared" si="33"/>
        <v>0</v>
      </c>
      <c r="AR427" s="144" t="s">
        <v>194</v>
      </c>
      <c r="AT427" s="144" t="s">
        <v>189</v>
      </c>
      <c r="AU427" s="144" t="s">
        <v>194</v>
      </c>
      <c r="AY427" s="18" t="s">
        <v>187</v>
      </c>
      <c r="BE427" s="145">
        <f t="shared" si="34"/>
        <v>0</v>
      </c>
      <c r="BF427" s="145">
        <f t="shared" si="35"/>
        <v>0</v>
      </c>
      <c r="BG427" s="145">
        <f t="shared" si="36"/>
        <v>0</v>
      </c>
      <c r="BH427" s="145">
        <f t="shared" si="37"/>
        <v>0</v>
      </c>
      <c r="BI427" s="145">
        <f t="shared" si="38"/>
        <v>0</v>
      </c>
      <c r="BJ427" s="18" t="s">
        <v>21</v>
      </c>
      <c r="BK427" s="145">
        <f t="shared" si="39"/>
        <v>0</v>
      </c>
      <c r="BL427" s="18" t="s">
        <v>194</v>
      </c>
      <c r="BM427" s="144" t="s">
        <v>2112</v>
      </c>
    </row>
    <row r="428" spans="2:65" s="1" customFormat="1" ht="16.5" customHeight="1">
      <c r="B428" s="33"/>
      <c r="C428" s="133" t="s">
        <v>2113</v>
      </c>
      <c r="D428" s="133" t="s">
        <v>189</v>
      </c>
      <c r="E428" s="134" t="s">
        <v>1982</v>
      </c>
      <c r="F428" s="135" t="s">
        <v>1983</v>
      </c>
      <c r="G428" s="136" t="s">
        <v>192</v>
      </c>
      <c r="H428" s="137">
        <v>1.85</v>
      </c>
      <c r="I428" s="138"/>
      <c r="J428" s="139">
        <f t="shared" si="30"/>
        <v>0</v>
      </c>
      <c r="K428" s="135" t="s">
        <v>193</v>
      </c>
      <c r="L428" s="33"/>
      <c r="M428" s="140" t="s">
        <v>1</v>
      </c>
      <c r="N428" s="141" t="s">
        <v>46</v>
      </c>
      <c r="P428" s="142">
        <f t="shared" si="31"/>
        <v>0</v>
      </c>
      <c r="Q428" s="142">
        <v>0</v>
      </c>
      <c r="R428" s="142">
        <f t="shared" si="32"/>
        <v>0</v>
      </c>
      <c r="S428" s="142">
        <v>0</v>
      </c>
      <c r="T428" s="143">
        <f t="shared" si="33"/>
        <v>0</v>
      </c>
      <c r="AR428" s="144" t="s">
        <v>194</v>
      </c>
      <c r="AT428" s="144" t="s">
        <v>189</v>
      </c>
      <c r="AU428" s="144" t="s">
        <v>194</v>
      </c>
      <c r="AY428" s="18" t="s">
        <v>187</v>
      </c>
      <c r="BE428" s="145">
        <f t="shared" si="34"/>
        <v>0</v>
      </c>
      <c r="BF428" s="145">
        <f t="shared" si="35"/>
        <v>0</v>
      </c>
      <c r="BG428" s="145">
        <f t="shared" si="36"/>
        <v>0</v>
      </c>
      <c r="BH428" s="145">
        <f t="shared" si="37"/>
        <v>0</v>
      </c>
      <c r="BI428" s="145">
        <f t="shared" si="38"/>
        <v>0</v>
      </c>
      <c r="BJ428" s="18" t="s">
        <v>21</v>
      </c>
      <c r="BK428" s="145">
        <f t="shared" si="39"/>
        <v>0</v>
      </c>
      <c r="BL428" s="18" t="s">
        <v>194</v>
      </c>
      <c r="BM428" s="144" t="s">
        <v>2114</v>
      </c>
    </row>
    <row r="429" spans="2:65" s="12" customFormat="1" ht="10.199999999999999">
      <c r="B429" s="146"/>
      <c r="D429" s="147" t="s">
        <v>196</v>
      </c>
      <c r="E429" s="148" t="s">
        <v>1</v>
      </c>
      <c r="F429" s="149" t="s">
        <v>2115</v>
      </c>
      <c r="H429" s="150">
        <v>1.85</v>
      </c>
      <c r="I429" s="151"/>
      <c r="L429" s="146"/>
      <c r="M429" s="152"/>
      <c r="T429" s="153"/>
      <c r="AT429" s="148" t="s">
        <v>196</v>
      </c>
      <c r="AU429" s="148" t="s">
        <v>194</v>
      </c>
      <c r="AV429" s="12" t="s">
        <v>91</v>
      </c>
      <c r="AW429" s="12" t="s">
        <v>36</v>
      </c>
      <c r="AX429" s="12" t="s">
        <v>81</v>
      </c>
      <c r="AY429" s="148" t="s">
        <v>187</v>
      </c>
    </row>
    <row r="430" spans="2:65" s="13" customFormat="1" ht="10.199999999999999">
      <c r="B430" s="154"/>
      <c r="D430" s="147" t="s">
        <v>196</v>
      </c>
      <c r="E430" s="155" t="s">
        <v>1</v>
      </c>
      <c r="F430" s="156" t="s">
        <v>198</v>
      </c>
      <c r="H430" s="157">
        <v>1.85</v>
      </c>
      <c r="I430" s="158"/>
      <c r="L430" s="154"/>
      <c r="M430" s="159"/>
      <c r="T430" s="160"/>
      <c r="AT430" s="155" t="s">
        <v>196</v>
      </c>
      <c r="AU430" s="155" t="s">
        <v>194</v>
      </c>
      <c r="AV430" s="13" t="s">
        <v>194</v>
      </c>
      <c r="AW430" s="13" t="s">
        <v>36</v>
      </c>
      <c r="AX430" s="13" t="s">
        <v>21</v>
      </c>
      <c r="AY430" s="155" t="s">
        <v>187</v>
      </c>
    </row>
    <row r="431" spans="2:65" s="1" customFormat="1" ht="16.5" customHeight="1">
      <c r="B431" s="33"/>
      <c r="C431" s="133" t="s">
        <v>931</v>
      </c>
      <c r="D431" s="133" t="s">
        <v>189</v>
      </c>
      <c r="E431" s="134" t="s">
        <v>1986</v>
      </c>
      <c r="F431" s="135" t="s">
        <v>1987</v>
      </c>
      <c r="G431" s="136" t="s">
        <v>192</v>
      </c>
      <c r="H431" s="137">
        <v>1.85</v>
      </c>
      <c r="I431" s="138"/>
      <c r="J431" s="139">
        <f>ROUND(I431*H431,2)</f>
        <v>0</v>
      </c>
      <c r="K431" s="135" t="s">
        <v>193</v>
      </c>
      <c r="L431" s="33"/>
      <c r="M431" s="140" t="s">
        <v>1</v>
      </c>
      <c r="N431" s="141" t="s">
        <v>46</v>
      </c>
      <c r="P431" s="142">
        <f>O431*H431</f>
        <v>0</v>
      </c>
      <c r="Q431" s="142">
        <v>0</v>
      </c>
      <c r="R431" s="142">
        <f>Q431*H431</f>
        <v>0</v>
      </c>
      <c r="S431" s="142">
        <v>0</v>
      </c>
      <c r="T431" s="143">
        <f>S431*H431</f>
        <v>0</v>
      </c>
      <c r="AR431" s="144" t="s">
        <v>194</v>
      </c>
      <c r="AT431" s="144" t="s">
        <v>189</v>
      </c>
      <c r="AU431" s="144" t="s">
        <v>194</v>
      </c>
      <c r="AY431" s="18" t="s">
        <v>187</v>
      </c>
      <c r="BE431" s="145">
        <f>IF(N431="základní",J431,0)</f>
        <v>0</v>
      </c>
      <c r="BF431" s="145">
        <f>IF(N431="snížená",J431,0)</f>
        <v>0</v>
      </c>
      <c r="BG431" s="145">
        <f>IF(N431="zákl. přenesená",J431,0)</f>
        <v>0</v>
      </c>
      <c r="BH431" s="145">
        <f>IF(N431="sníž. přenesená",J431,0)</f>
        <v>0</v>
      </c>
      <c r="BI431" s="145">
        <f>IF(N431="nulová",J431,0)</f>
        <v>0</v>
      </c>
      <c r="BJ431" s="18" t="s">
        <v>21</v>
      </c>
      <c r="BK431" s="145">
        <f>ROUND(I431*H431,2)</f>
        <v>0</v>
      </c>
      <c r="BL431" s="18" t="s">
        <v>194</v>
      </c>
      <c r="BM431" s="144" t="s">
        <v>2116</v>
      </c>
    </row>
    <row r="432" spans="2:65" s="1" customFormat="1" ht="21.75" customHeight="1">
      <c r="B432" s="33"/>
      <c r="C432" s="133" t="s">
        <v>2117</v>
      </c>
      <c r="D432" s="133" t="s">
        <v>189</v>
      </c>
      <c r="E432" s="134" t="s">
        <v>1972</v>
      </c>
      <c r="F432" s="135" t="s">
        <v>1973</v>
      </c>
      <c r="G432" s="136" t="s">
        <v>432</v>
      </c>
      <c r="H432" s="137">
        <v>7</v>
      </c>
      <c r="I432" s="138"/>
      <c r="J432" s="139">
        <f>ROUND(I432*H432,2)</f>
        <v>0</v>
      </c>
      <c r="K432" s="135" t="s">
        <v>193</v>
      </c>
      <c r="L432" s="33"/>
      <c r="M432" s="140" t="s">
        <v>1</v>
      </c>
      <c r="N432" s="141" t="s">
        <v>46</v>
      </c>
      <c r="P432" s="142">
        <f>O432*H432</f>
        <v>0</v>
      </c>
      <c r="Q432" s="142">
        <v>0</v>
      </c>
      <c r="R432" s="142">
        <f>Q432*H432</f>
        <v>0</v>
      </c>
      <c r="S432" s="142">
        <v>0</v>
      </c>
      <c r="T432" s="143">
        <f>S432*H432</f>
        <v>0</v>
      </c>
      <c r="AR432" s="144" t="s">
        <v>194</v>
      </c>
      <c r="AT432" s="144" t="s">
        <v>189</v>
      </c>
      <c r="AU432" s="144" t="s">
        <v>194</v>
      </c>
      <c r="AY432" s="18" t="s">
        <v>187</v>
      </c>
      <c r="BE432" s="145">
        <f>IF(N432="základní",J432,0)</f>
        <v>0</v>
      </c>
      <c r="BF432" s="145">
        <f>IF(N432="snížená",J432,0)</f>
        <v>0</v>
      </c>
      <c r="BG432" s="145">
        <f>IF(N432="zákl. přenesená",J432,0)</f>
        <v>0</v>
      </c>
      <c r="BH432" s="145">
        <f>IF(N432="sníž. přenesená",J432,0)</f>
        <v>0</v>
      </c>
      <c r="BI432" s="145">
        <f>IF(N432="nulová",J432,0)</f>
        <v>0</v>
      </c>
      <c r="BJ432" s="18" t="s">
        <v>21</v>
      </c>
      <c r="BK432" s="145">
        <f>ROUND(I432*H432,2)</f>
        <v>0</v>
      </c>
      <c r="BL432" s="18" t="s">
        <v>194</v>
      </c>
      <c r="BM432" s="144" t="s">
        <v>2118</v>
      </c>
    </row>
    <row r="433" spans="2:65" s="1" customFormat="1" ht="21.75" customHeight="1">
      <c r="B433" s="33"/>
      <c r="C433" s="133" t="s">
        <v>1949</v>
      </c>
      <c r="D433" s="133" t="s">
        <v>189</v>
      </c>
      <c r="E433" s="134" t="s">
        <v>2119</v>
      </c>
      <c r="F433" s="135" t="s">
        <v>2120</v>
      </c>
      <c r="G433" s="136" t="s">
        <v>432</v>
      </c>
      <c r="H433" s="137">
        <v>30</v>
      </c>
      <c r="I433" s="138"/>
      <c r="J433" s="139">
        <f>ROUND(I433*H433,2)</f>
        <v>0</v>
      </c>
      <c r="K433" s="135" t="s">
        <v>193</v>
      </c>
      <c r="L433" s="33"/>
      <c r="M433" s="140" t="s">
        <v>1</v>
      </c>
      <c r="N433" s="141" t="s">
        <v>46</v>
      </c>
      <c r="P433" s="142">
        <f>O433*H433</f>
        <v>0</v>
      </c>
      <c r="Q433" s="142">
        <v>0</v>
      </c>
      <c r="R433" s="142">
        <f>Q433*H433</f>
        <v>0</v>
      </c>
      <c r="S433" s="142">
        <v>0</v>
      </c>
      <c r="T433" s="143">
        <f>S433*H433</f>
        <v>0</v>
      </c>
      <c r="AR433" s="144" t="s">
        <v>194</v>
      </c>
      <c r="AT433" s="144" t="s">
        <v>189</v>
      </c>
      <c r="AU433" s="144" t="s">
        <v>194</v>
      </c>
      <c r="AY433" s="18" t="s">
        <v>187</v>
      </c>
      <c r="BE433" s="145">
        <f>IF(N433="základní",J433,0)</f>
        <v>0</v>
      </c>
      <c r="BF433" s="145">
        <f>IF(N433="snížená",J433,0)</f>
        <v>0</v>
      </c>
      <c r="BG433" s="145">
        <f>IF(N433="zákl. přenesená",J433,0)</f>
        <v>0</v>
      </c>
      <c r="BH433" s="145">
        <f>IF(N433="sníž. přenesená",J433,0)</f>
        <v>0</v>
      </c>
      <c r="BI433" s="145">
        <f>IF(N433="nulová",J433,0)</f>
        <v>0</v>
      </c>
      <c r="BJ433" s="18" t="s">
        <v>21</v>
      </c>
      <c r="BK433" s="145">
        <f>ROUND(I433*H433,2)</f>
        <v>0</v>
      </c>
      <c r="BL433" s="18" t="s">
        <v>194</v>
      </c>
      <c r="BM433" s="144" t="s">
        <v>2121</v>
      </c>
    </row>
    <row r="434" spans="2:65" s="1" customFormat="1" ht="16.5" customHeight="1">
      <c r="B434" s="33"/>
      <c r="C434" s="133" t="s">
        <v>2122</v>
      </c>
      <c r="D434" s="133" t="s">
        <v>189</v>
      </c>
      <c r="E434" s="134" t="s">
        <v>1975</v>
      </c>
      <c r="F434" s="135" t="s">
        <v>1976</v>
      </c>
      <c r="G434" s="136" t="s">
        <v>253</v>
      </c>
      <c r="H434" s="137">
        <v>37</v>
      </c>
      <c r="I434" s="138"/>
      <c r="J434" s="139">
        <f>ROUND(I434*H434,2)</f>
        <v>0</v>
      </c>
      <c r="K434" s="135" t="s">
        <v>1</v>
      </c>
      <c r="L434" s="33"/>
      <c r="M434" s="140" t="s">
        <v>1</v>
      </c>
      <c r="N434" s="141" t="s">
        <v>46</v>
      </c>
      <c r="P434" s="142">
        <f>O434*H434</f>
        <v>0</v>
      </c>
      <c r="Q434" s="142">
        <v>0</v>
      </c>
      <c r="R434" s="142">
        <f>Q434*H434</f>
        <v>0</v>
      </c>
      <c r="S434" s="142">
        <v>0</v>
      </c>
      <c r="T434" s="143">
        <f>S434*H434</f>
        <v>0</v>
      </c>
      <c r="AR434" s="144" t="s">
        <v>194</v>
      </c>
      <c r="AT434" s="144" t="s">
        <v>189</v>
      </c>
      <c r="AU434" s="144" t="s">
        <v>194</v>
      </c>
      <c r="AY434" s="18" t="s">
        <v>187</v>
      </c>
      <c r="BE434" s="145">
        <f>IF(N434="základní",J434,0)</f>
        <v>0</v>
      </c>
      <c r="BF434" s="145">
        <f>IF(N434="snížená",J434,0)</f>
        <v>0</v>
      </c>
      <c r="BG434" s="145">
        <f>IF(N434="zákl. přenesená",J434,0)</f>
        <v>0</v>
      </c>
      <c r="BH434" s="145">
        <f>IF(N434="sníž. přenesená",J434,0)</f>
        <v>0</v>
      </c>
      <c r="BI434" s="145">
        <f>IF(N434="nulová",J434,0)</f>
        <v>0</v>
      </c>
      <c r="BJ434" s="18" t="s">
        <v>21</v>
      </c>
      <c r="BK434" s="145">
        <f>ROUND(I434*H434,2)</f>
        <v>0</v>
      </c>
      <c r="BL434" s="18" t="s">
        <v>194</v>
      </c>
      <c r="BM434" s="144" t="s">
        <v>2123</v>
      </c>
    </row>
    <row r="435" spans="2:65" s="1" customFormat="1" ht="19.2">
      <c r="B435" s="33"/>
      <c r="D435" s="147" t="s">
        <v>219</v>
      </c>
      <c r="F435" s="167" t="s">
        <v>1977</v>
      </c>
      <c r="I435" s="168"/>
      <c r="L435" s="33"/>
      <c r="M435" s="169"/>
      <c r="T435" s="57"/>
      <c r="AT435" s="18" t="s">
        <v>219</v>
      </c>
      <c r="AU435" s="18" t="s">
        <v>194</v>
      </c>
    </row>
    <row r="436" spans="2:65" s="1" customFormat="1" ht="16.5" customHeight="1">
      <c r="B436" s="33"/>
      <c r="C436" s="170" t="s">
        <v>1953</v>
      </c>
      <c r="D436" s="170" t="s">
        <v>244</v>
      </c>
      <c r="E436" s="171" t="s">
        <v>1978</v>
      </c>
      <c r="F436" s="172" t="s">
        <v>1979</v>
      </c>
      <c r="G436" s="173" t="s">
        <v>192</v>
      </c>
      <c r="H436" s="174">
        <v>3.0489999999999999</v>
      </c>
      <c r="I436" s="175"/>
      <c r="J436" s="176">
        <f>ROUND(I436*H436,2)</f>
        <v>0</v>
      </c>
      <c r="K436" s="172" t="s">
        <v>1</v>
      </c>
      <c r="L436" s="177"/>
      <c r="M436" s="178" t="s">
        <v>1</v>
      </c>
      <c r="N436" s="179" t="s">
        <v>46</v>
      </c>
      <c r="P436" s="142">
        <f>O436*H436</f>
        <v>0</v>
      </c>
      <c r="Q436" s="142">
        <v>0</v>
      </c>
      <c r="R436" s="142">
        <f>Q436*H436</f>
        <v>0</v>
      </c>
      <c r="S436" s="142">
        <v>0</v>
      </c>
      <c r="T436" s="143">
        <f>S436*H436</f>
        <v>0</v>
      </c>
      <c r="AR436" s="144" t="s">
        <v>234</v>
      </c>
      <c r="AT436" s="144" t="s">
        <v>244</v>
      </c>
      <c r="AU436" s="144" t="s">
        <v>194</v>
      </c>
      <c r="AY436" s="18" t="s">
        <v>187</v>
      </c>
      <c r="BE436" s="145">
        <f>IF(N436="základní",J436,0)</f>
        <v>0</v>
      </c>
      <c r="BF436" s="145">
        <f>IF(N436="snížená",J436,0)</f>
        <v>0</v>
      </c>
      <c r="BG436" s="145">
        <f>IF(N436="zákl. přenesená",J436,0)</f>
        <v>0</v>
      </c>
      <c r="BH436" s="145">
        <f>IF(N436="sníž. přenesená",J436,0)</f>
        <v>0</v>
      </c>
      <c r="BI436" s="145">
        <f>IF(N436="nulová",J436,0)</f>
        <v>0</v>
      </c>
      <c r="BJ436" s="18" t="s">
        <v>21</v>
      </c>
      <c r="BK436" s="145">
        <f>ROUND(I436*H436,2)</f>
        <v>0</v>
      </c>
      <c r="BL436" s="18" t="s">
        <v>194</v>
      </c>
      <c r="BM436" s="144" t="s">
        <v>2124</v>
      </c>
    </row>
    <row r="437" spans="2:65" s="12" customFormat="1" ht="10.199999999999999">
      <c r="B437" s="146"/>
      <c r="D437" s="147" t="s">
        <v>196</v>
      </c>
      <c r="E437" s="148" t="s">
        <v>1</v>
      </c>
      <c r="F437" s="149" t="s">
        <v>2125</v>
      </c>
      <c r="H437" s="150">
        <v>3.0489999999999999</v>
      </c>
      <c r="I437" s="151"/>
      <c r="L437" s="146"/>
      <c r="M437" s="152"/>
      <c r="T437" s="153"/>
      <c r="AT437" s="148" t="s">
        <v>196</v>
      </c>
      <c r="AU437" s="148" t="s">
        <v>194</v>
      </c>
      <c r="AV437" s="12" t="s">
        <v>91</v>
      </c>
      <c r="AW437" s="12" t="s">
        <v>36</v>
      </c>
      <c r="AX437" s="12" t="s">
        <v>81</v>
      </c>
      <c r="AY437" s="148" t="s">
        <v>187</v>
      </c>
    </row>
    <row r="438" spans="2:65" s="13" customFormat="1" ht="10.199999999999999">
      <c r="B438" s="154"/>
      <c r="D438" s="147" t="s">
        <v>196</v>
      </c>
      <c r="E438" s="155" t="s">
        <v>1</v>
      </c>
      <c r="F438" s="156" t="s">
        <v>198</v>
      </c>
      <c r="H438" s="157">
        <v>3.0489999999999999</v>
      </c>
      <c r="I438" s="158"/>
      <c r="L438" s="154"/>
      <c r="M438" s="159"/>
      <c r="T438" s="160"/>
      <c r="AT438" s="155" t="s">
        <v>196</v>
      </c>
      <c r="AU438" s="155" t="s">
        <v>194</v>
      </c>
      <c r="AV438" s="13" t="s">
        <v>194</v>
      </c>
      <c r="AW438" s="13" t="s">
        <v>36</v>
      </c>
      <c r="AX438" s="13" t="s">
        <v>21</v>
      </c>
      <c r="AY438" s="155" t="s">
        <v>187</v>
      </c>
    </row>
    <row r="439" spans="2:65" s="16" customFormat="1" ht="20.85" customHeight="1">
      <c r="B439" s="194"/>
      <c r="D439" s="195" t="s">
        <v>80</v>
      </c>
      <c r="E439" s="195" t="s">
        <v>2126</v>
      </c>
      <c r="F439" s="195" t="s">
        <v>2127</v>
      </c>
      <c r="I439" s="196"/>
      <c r="J439" s="197">
        <f>BK439</f>
        <v>0</v>
      </c>
      <c r="L439" s="194"/>
      <c r="M439" s="198"/>
      <c r="P439" s="199">
        <f>SUM(P440:P458)</f>
        <v>0</v>
      </c>
      <c r="R439" s="199">
        <f>SUM(R440:R458)</f>
        <v>0</v>
      </c>
      <c r="T439" s="200">
        <f>SUM(T440:T458)</f>
        <v>0</v>
      </c>
      <c r="AR439" s="195" t="s">
        <v>21</v>
      </c>
      <c r="AT439" s="201" t="s">
        <v>80</v>
      </c>
      <c r="AU439" s="201" t="s">
        <v>205</v>
      </c>
      <c r="AY439" s="195" t="s">
        <v>187</v>
      </c>
      <c r="BK439" s="202">
        <f>SUM(BK440:BK458)</f>
        <v>0</v>
      </c>
    </row>
    <row r="440" spans="2:65" s="1" customFormat="1" ht="21.75" customHeight="1">
      <c r="B440" s="33"/>
      <c r="C440" s="133" t="s">
        <v>2128</v>
      </c>
      <c r="D440" s="133" t="s">
        <v>189</v>
      </c>
      <c r="E440" s="134" t="s">
        <v>2081</v>
      </c>
      <c r="F440" s="135" t="s">
        <v>2082</v>
      </c>
      <c r="G440" s="136" t="s">
        <v>432</v>
      </c>
      <c r="H440" s="137">
        <v>32</v>
      </c>
      <c r="I440" s="138"/>
      <c r="J440" s="139">
        <f>ROUND(I440*H440,2)</f>
        <v>0</v>
      </c>
      <c r="K440" s="135" t="s">
        <v>193</v>
      </c>
      <c r="L440" s="33"/>
      <c r="M440" s="140" t="s">
        <v>1</v>
      </c>
      <c r="N440" s="141" t="s">
        <v>46</v>
      </c>
      <c r="P440" s="142">
        <f>O440*H440</f>
        <v>0</v>
      </c>
      <c r="Q440" s="142">
        <v>0</v>
      </c>
      <c r="R440" s="142">
        <f>Q440*H440</f>
        <v>0</v>
      </c>
      <c r="S440" s="142">
        <v>0</v>
      </c>
      <c r="T440" s="143">
        <f>S440*H440</f>
        <v>0</v>
      </c>
      <c r="AR440" s="144" t="s">
        <v>194</v>
      </c>
      <c r="AT440" s="144" t="s">
        <v>189</v>
      </c>
      <c r="AU440" s="144" t="s">
        <v>194</v>
      </c>
      <c r="AY440" s="18" t="s">
        <v>187</v>
      </c>
      <c r="BE440" s="145">
        <f>IF(N440="základní",J440,0)</f>
        <v>0</v>
      </c>
      <c r="BF440" s="145">
        <f>IF(N440="snížená",J440,0)</f>
        <v>0</v>
      </c>
      <c r="BG440" s="145">
        <f>IF(N440="zákl. přenesená",J440,0)</f>
        <v>0</v>
      </c>
      <c r="BH440" s="145">
        <f>IF(N440="sníž. přenesená",J440,0)</f>
        <v>0</v>
      </c>
      <c r="BI440" s="145">
        <f>IF(N440="nulová",J440,0)</f>
        <v>0</v>
      </c>
      <c r="BJ440" s="18" t="s">
        <v>21</v>
      </c>
      <c r="BK440" s="145">
        <f>ROUND(I440*H440,2)</f>
        <v>0</v>
      </c>
      <c r="BL440" s="18" t="s">
        <v>194</v>
      </c>
      <c r="BM440" s="144" t="s">
        <v>2129</v>
      </c>
    </row>
    <row r="441" spans="2:65" s="1" customFormat="1" ht="24.15" customHeight="1">
      <c r="B441" s="33"/>
      <c r="C441" s="133" t="s">
        <v>2130</v>
      </c>
      <c r="D441" s="133" t="s">
        <v>189</v>
      </c>
      <c r="E441" s="134" t="s">
        <v>2131</v>
      </c>
      <c r="F441" s="135" t="s">
        <v>2132</v>
      </c>
      <c r="G441" s="136" t="s">
        <v>201</v>
      </c>
      <c r="H441" s="137">
        <v>16</v>
      </c>
      <c r="I441" s="138"/>
      <c r="J441" s="139">
        <f>ROUND(I441*H441,2)</f>
        <v>0</v>
      </c>
      <c r="K441" s="135" t="s">
        <v>193</v>
      </c>
      <c r="L441" s="33"/>
      <c r="M441" s="140" t="s">
        <v>1</v>
      </c>
      <c r="N441" s="141" t="s">
        <v>46</v>
      </c>
      <c r="P441" s="142">
        <f>O441*H441</f>
        <v>0</v>
      </c>
      <c r="Q441" s="142">
        <v>0</v>
      </c>
      <c r="R441" s="142">
        <f>Q441*H441</f>
        <v>0</v>
      </c>
      <c r="S441" s="142">
        <v>0</v>
      </c>
      <c r="T441" s="143">
        <f>S441*H441</f>
        <v>0</v>
      </c>
      <c r="AR441" s="144" t="s">
        <v>194</v>
      </c>
      <c r="AT441" s="144" t="s">
        <v>189</v>
      </c>
      <c r="AU441" s="144" t="s">
        <v>194</v>
      </c>
      <c r="AY441" s="18" t="s">
        <v>187</v>
      </c>
      <c r="BE441" s="145">
        <f>IF(N441="základní",J441,0)</f>
        <v>0</v>
      </c>
      <c r="BF441" s="145">
        <f>IF(N441="snížená",J441,0)</f>
        <v>0</v>
      </c>
      <c r="BG441" s="145">
        <f>IF(N441="zákl. přenesená",J441,0)</f>
        <v>0</v>
      </c>
      <c r="BH441" s="145">
        <f>IF(N441="sníž. přenesená",J441,0)</f>
        <v>0</v>
      </c>
      <c r="BI441" s="145">
        <f>IF(N441="nulová",J441,0)</f>
        <v>0</v>
      </c>
      <c r="BJ441" s="18" t="s">
        <v>21</v>
      </c>
      <c r="BK441" s="145">
        <f>ROUND(I441*H441,2)</f>
        <v>0</v>
      </c>
      <c r="BL441" s="18" t="s">
        <v>194</v>
      </c>
      <c r="BM441" s="144" t="s">
        <v>1108</v>
      </c>
    </row>
    <row r="442" spans="2:65" s="1" customFormat="1" ht="16.5" customHeight="1">
      <c r="B442" s="33"/>
      <c r="C442" s="170" t="s">
        <v>2133</v>
      </c>
      <c r="D442" s="170" t="s">
        <v>244</v>
      </c>
      <c r="E442" s="171" t="s">
        <v>1866</v>
      </c>
      <c r="F442" s="172" t="s">
        <v>1867</v>
      </c>
      <c r="G442" s="173" t="s">
        <v>192</v>
      </c>
      <c r="H442" s="174">
        <v>4.4000000000000004</v>
      </c>
      <c r="I442" s="175"/>
      <c r="J442" s="176">
        <f>ROUND(I442*H442,2)</f>
        <v>0</v>
      </c>
      <c r="K442" s="172" t="s">
        <v>1</v>
      </c>
      <c r="L442" s="177"/>
      <c r="M442" s="178" t="s">
        <v>1</v>
      </c>
      <c r="N442" s="179" t="s">
        <v>46</v>
      </c>
      <c r="P442" s="142">
        <f>O442*H442</f>
        <v>0</v>
      </c>
      <c r="Q442" s="142">
        <v>0</v>
      </c>
      <c r="R442" s="142">
        <f>Q442*H442</f>
        <v>0</v>
      </c>
      <c r="S442" s="142">
        <v>0</v>
      </c>
      <c r="T442" s="143">
        <f>S442*H442</f>
        <v>0</v>
      </c>
      <c r="AR442" s="144" t="s">
        <v>234</v>
      </c>
      <c r="AT442" s="144" t="s">
        <v>244</v>
      </c>
      <c r="AU442" s="144" t="s">
        <v>194</v>
      </c>
      <c r="AY442" s="18" t="s">
        <v>187</v>
      </c>
      <c r="BE442" s="145">
        <f>IF(N442="základní",J442,0)</f>
        <v>0</v>
      </c>
      <c r="BF442" s="145">
        <f>IF(N442="snížená",J442,0)</f>
        <v>0</v>
      </c>
      <c r="BG442" s="145">
        <f>IF(N442="zákl. přenesená",J442,0)</f>
        <v>0</v>
      </c>
      <c r="BH442" s="145">
        <f>IF(N442="sníž. přenesená",J442,0)</f>
        <v>0</v>
      </c>
      <c r="BI442" s="145">
        <f>IF(N442="nulová",J442,0)</f>
        <v>0</v>
      </c>
      <c r="BJ442" s="18" t="s">
        <v>21</v>
      </c>
      <c r="BK442" s="145">
        <f>ROUND(I442*H442,2)</f>
        <v>0</v>
      </c>
      <c r="BL442" s="18" t="s">
        <v>194</v>
      </c>
      <c r="BM442" s="144" t="s">
        <v>2134</v>
      </c>
    </row>
    <row r="443" spans="2:65" s="1" customFormat="1" ht="28.8">
      <c r="B443" s="33"/>
      <c r="D443" s="147" t="s">
        <v>219</v>
      </c>
      <c r="F443" s="167" t="s">
        <v>1868</v>
      </c>
      <c r="I443" s="168"/>
      <c r="L443" s="33"/>
      <c r="M443" s="169"/>
      <c r="T443" s="57"/>
      <c r="AT443" s="18" t="s">
        <v>219</v>
      </c>
      <c r="AU443" s="18" t="s">
        <v>194</v>
      </c>
    </row>
    <row r="444" spans="2:65" s="1" customFormat="1" ht="16.5" customHeight="1">
      <c r="B444" s="33"/>
      <c r="C444" s="133" t="s">
        <v>1959</v>
      </c>
      <c r="D444" s="133" t="s">
        <v>189</v>
      </c>
      <c r="E444" s="134" t="s">
        <v>1938</v>
      </c>
      <c r="F444" s="135" t="s">
        <v>1939</v>
      </c>
      <c r="G444" s="136" t="s">
        <v>432</v>
      </c>
      <c r="H444" s="137">
        <v>32</v>
      </c>
      <c r="I444" s="138"/>
      <c r="J444" s="139">
        <f>ROUND(I444*H444,2)</f>
        <v>0</v>
      </c>
      <c r="K444" s="135" t="s">
        <v>1</v>
      </c>
      <c r="L444" s="33"/>
      <c r="M444" s="140" t="s">
        <v>1</v>
      </c>
      <c r="N444" s="141" t="s">
        <v>46</v>
      </c>
      <c r="P444" s="142">
        <f>O444*H444</f>
        <v>0</v>
      </c>
      <c r="Q444" s="142">
        <v>0</v>
      </c>
      <c r="R444" s="142">
        <f>Q444*H444</f>
        <v>0</v>
      </c>
      <c r="S444" s="142">
        <v>0</v>
      </c>
      <c r="T444" s="143">
        <f>S444*H444</f>
        <v>0</v>
      </c>
      <c r="AR444" s="144" t="s">
        <v>194</v>
      </c>
      <c r="AT444" s="144" t="s">
        <v>189</v>
      </c>
      <c r="AU444" s="144" t="s">
        <v>194</v>
      </c>
      <c r="AY444" s="18" t="s">
        <v>187</v>
      </c>
      <c r="BE444" s="145">
        <f>IF(N444="základní",J444,0)</f>
        <v>0</v>
      </c>
      <c r="BF444" s="145">
        <f>IF(N444="snížená",J444,0)</f>
        <v>0</v>
      </c>
      <c r="BG444" s="145">
        <f>IF(N444="zákl. přenesená",J444,0)</f>
        <v>0</v>
      </c>
      <c r="BH444" s="145">
        <f>IF(N444="sníž. přenesená",J444,0)</f>
        <v>0</v>
      </c>
      <c r="BI444" s="145">
        <f>IF(N444="nulová",J444,0)</f>
        <v>0</v>
      </c>
      <c r="BJ444" s="18" t="s">
        <v>21</v>
      </c>
      <c r="BK444" s="145">
        <f>ROUND(I444*H444,2)</f>
        <v>0</v>
      </c>
      <c r="BL444" s="18" t="s">
        <v>194</v>
      </c>
      <c r="BM444" s="144" t="s">
        <v>2135</v>
      </c>
    </row>
    <row r="445" spans="2:65" s="1" customFormat="1" ht="19.2">
      <c r="B445" s="33"/>
      <c r="D445" s="147" t="s">
        <v>219</v>
      </c>
      <c r="F445" s="167" t="s">
        <v>2136</v>
      </c>
      <c r="I445" s="168"/>
      <c r="L445" s="33"/>
      <c r="M445" s="169"/>
      <c r="T445" s="57"/>
      <c r="AT445" s="18" t="s">
        <v>219</v>
      </c>
      <c r="AU445" s="18" t="s">
        <v>194</v>
      </c>
    </row>
    <row r="446" spans="2:65" s="1" customFormat="1" ht="16.5" customHeight="1">
      <c r="B446" s="33"/>
      <c r="C446" s="170" t="s">
        <v>2137</v>
      </c>
      <c r="D446" s="170" t="s">
        <v>244</v>
      </c>
      <c r="E446" s="171" t="s">
        <v>1942</v>
      </c>
      <c r="F446" s="172" t="s">
        <v>1943</v>
      </c>
      <c r="G446" s="173" t="s">
        <v>750</v>
      </c>
      <c r="H446" s="174">
        <v>1.6</v>
      </c>
      <c r="I446" s="175"/>
      <c r="J446" s="176">
        <f>ROUND(I446*H446,2)</f>
        <v>0</v>
      </c>
      <c r="K446" s="172" t="s">
        <v>1</v>
      </c>
      <c r="L446" s="177"/>
      <c r="M446" s="178" t="s">
        <v>1</v>
      </c>
      <c r="N446" s="179" t="s">
        <v>46</v>
      </c>
      <c r="P446" s="142">
        <f>O446*H446</f>
        <v>0</v>
      </c>
      <c r="Q446" s="142">
        <v>0</v>
      </c>
      <c r="R446" s="142">
        <f>Q446*H446</f>
        <v>0</v>
      </c>
      <c r="S446" s="142">
        <v>0</v>
      </c>
      <c r="T446" s="143">
        <f>S446*H446</f>
        <v>0</v>
      </c>
      <c r="AR446" s="144" t="s">
        <v>234</v>
      </c>
      <c r="AT446" s="144" t="s">
        <v>244</v>
      </c>
      <c r="AU446" s="144" t="s">
        <v>194</v>
      </c>
      <c r="AY446" s="18" t="s">
        <v>187</v>
      </c>
      <c r="BE446" s="145">
        <f>IF(N446="základní",J446,0)</f>
        <v>0</v>
      </c>
      <c r="BF446" s="145">
        <f>IF(N446="snížená",J446,0)</f>
        <v>0</v>
      </c>
      <c r="BG446" s="145">
        <f>IF(N446="zákl. přenesená",J446,0)</f>
        <v>0</v>
      </c>
      <c r="BH446" s="145">
        <f>IF(N446="sníž. přenesená",J446,0)</f>
        <v>0</v>
      </c>
      <c r="BI446" s="145">
        <f>IF(N446="nulová",J446,0)</f>
        <v>0</v>
      </c>
      <c r="BJ446" s="18" t="s">
        <v>21</v>
      </c>
      <c r="BK446" s="145">
        <f>ROUND(I446*H446,2)</f>
        <v>0</v>
      </c>
      <c r="BL446" s="18" t="s">
        <v>194</v>
      </c>
      <c r="BM446" s="144" t="s">
        <v>2138</v>
      </c>
    </row>
    <row r="447" spans="2:65" s="1" customFormat="1" ht="24.15" customHeight="1">
      <c r="B447" s="33"/>
      <c r="C447" s="133" t="s">
        <v>1962</v>
      </c>
      <c r="D447" s="133" t="s">
        <v>189</v>
      </c>
      <c r="E447" s="134" t="s">
        <v>2139</v>
      </c>
      <c r="F447" s="135" t="s">
        <v>2140</v>
      </c>
      <c r="G447" s="136" t="s">
        <v>432</v>
      </c>
      <c r="H447" s="137">
        <v>32</v>
      </c>
      <c r="I447" s="138"/>
      <c r="J447" s="139">
        <f>ROUND(I447*H447,2)</f>
        <v>0</v>
      </c>
      <c r="K447" s="135" t="s">
        <v>193</v>
      </c>
      <c r="L447" s="33"/>
      <c r="M447" s="140" t="s">
        <v>1</v>
      </c>
      <c r="N447" s="141" t="s">
        <v>46</v>
      </c>
      <c r="P447" s="142">
        <f>O447*H447</f>
        <v>0</v>
      </c>
      <c r="Q447" s="142">
        <v>0</v>
      </c>
      <c r="R447" s="142">
        <f>Q447*H447</f>
        <v>0</v>
      </c>
      <c r="S447" s="142">
        <v>0</v>
      </c>
      <c r="T447" s="143">
        <f>S447*H447</f>
        <v>0</v>
      </c>
      <c r="AR447" s="144" t="s">
        <v>194</v>
      </c>
      <c r="AT447" s="144" t="s">
        <v>189</v>
      </c>
      <c r="AU447" s="144" t="s">
        <v>194</v>
      </c>
      <c r="AY447" s="18" t="s">
        <v>187</v>
      </c>
      <c r="BE447" s="145">
        <f>IF(N447="základní",J447,0)</f>
        <v>0</v>
      </c>
      <c r="BF447" s="145">
        <f>IF(N447="snížená",J447,0)</f>
        <v>0</v>
      </c>
      <c r="BG447" s="145">
        <f>IF(N447="zákl. přenesená",J447,0)</f>
        <v>0</v>
      </c>
      <c r="BH447" s="145">
        <f>IF(N447="sníž. přenesená",J447,0)</f>
        <v>0</v>
      </c>
      <c r="BI447" s="145">
        <f>IF(N447="nulová",J447,0)</f>
        <v>0</v>
      </c>
      <c r="BJ447" s="18" t="s">
        <v>21</v>
      </c>
      <c r="BK447" s="145">
        <f>ROUND(I447*H447,2)</f>
        <v>0</v>
      </c>
      <c r="BL447" s="18" t="s">
        <v>194</v>
      </c>
      <c r="BM447" s="144" t="s">
        <v>2141</v>
      </c>
    </row>
    <row r="448" spans="2:65" s="1" customFormat="1" ht="16.5" customHeight="1">
      <c r="B448" s="33"/>
      <c r="C448" s="133" t="s">
        <v>2142</v>
      </c>
      <c r="D448" s="133" t="s">
        <v>189</v>
      </c>
      <c r="E448" s="134" t="s">
        <v>2105</v>
      </c>
      <c r="F448" s="135" t="s">
        <v>2106</v>
      </c>
      <c r="G448" s="136" t="s">
        <v>432</v>
      </c>
      <c r="H448" s="137">
        <v>32</v>
      </c>
      <c r="I448" s="138"/>
      <c r="J448" s="139">
        <f>ROUND(I448*H448,2)</f>
        <v>0</v>
      </c>
      <c r="K448" s="135" t="s">
        <v>193</v>
      </c>
      <c r="L448" s="33"/>
      <c r="M448" s="140" t="s">
        <v>1</v>
      </c>
      <c r="N448" s="141" t="s">
        <v>46</v>
      </c>
      <c r="P448" s="142">
        <f>O448*H448</f>
        <v>0</v>
      </c>
      <c r="Q448" s="142">
        <v>0</v>
      </c>
      <c r="R448" s="142">
        <f>Q448*H448</f>
        <v>0</v>
      </c>
      <c r="S448" s="142">
        <v>0</v>
      </c>
      <c r="T448" s="143">
        <f>S448*H448</f>
        <v>0</v>
      </c>
      <c r="AR448" s="144" t="s">
        <v>194</v>
      </c>
      <c r="AT448" s="144" t="s">
        <v>189</v>
      </c>
      <c r="AU448" s="144" t="s">
        <v>194</v>
      </c>
      <c r="AY448" s="18" t="s">
        <v>187</v>
      </c>
      <c r="BE448" s="145">
        <f>IF(N448="základní",J448,0)</f>
        <v>0</v>
      </c>
      <c r="BF448" s="145">
        <f>IF(N448="snížená",J448,0)</f>
        <v>0</v>
      </c>
      <c r="BG448" s="145">
        <f>IF(N448="zákl. přenesená",J448,0)</f>
        <v>0</v>
      </c>
      <c r="BH448" s="145">
        <f>IF(N448="sníž. přenesená",J448,0)</f>
        <v>0</v>
      </c>
      <c r="BI448" s="145">
        <f>IF(N448="nulová",J448,0)</f>
        <v>0</v>
      </c>
      <c r="BJ448" s="18" t="s">
        <v>21</v>
      </c>
      <c r="BK448" s="145">
        <f>ROUND(I448*H448,2)</f>
        <v>0</v>
      </c>
      <c r="BL448" s="18" t="s">
        <v>194</v>
      </c>
      <c r="BM448" s="144" t="s">
        <v>2143</v>
      </c>
    </row>
    <row r="449" spans="2:65" s="1" customFormat="1" ht="16.5" customHeight="1">
      <c r="B449" s="33"/>
      <c r="C449" s="133" t="s">
        <v>1965</v>
      </c>
      <c r="D449" s="133" t="s">
        <v>189</v>
      </c>
      <c r="E449" s="134" t="s">
        <v>1960</v>
      </c>
      <c r="F449" s="135" t="s">
        <v>1961</v>
      </c>
      <c r="G449" s="136" t="s">
        <v>432</v>
      </c>
      <c r="H449" s="137">
        <v>32</v>
      </c>
      <c r="I449" s="138"/>
      <c r="J449" s="139">
        <f>ROUND(I449*H449,2)</f>
        <v>0</v>
      </c>
      <c r="K449" s="135" t="s">
        <v>193</v>
      </c>
      <c r="L449" s="33"/>
      <c r="M449" s="140" t="s">
        <v>1</v>
      </c>
      <c r="N449" s="141" t="s">
        <v>46</v>
      </c>
      <c r="P449" s="142">
        <f>O449*H449</f>
        <v>0</v>
      </c>
      <c r="Q449" s="142">
        <v>0</v>
      </c>
      <c r="R449" s="142">
        <f>Q449*H449</f>
        <v>0</v>
      </c>
      <c r="S449" s="142">
        <v>0</v>
      </c>
      <c r="T449" s="143">
        <f>S449*H449</f>
        <v>0</v>
      </c>
      <c r="AR449" s="144" t="s">
        <v>194</v>
      </c>
      <c r="AT449" s="144" t="s">
        <v>189</v>
      </c>
      <c r="AU449" s="144" t="s">
        <v>194</v>
      </c>
      <c r="AY449" s="18" t="s">
        <v>187</v>
      </c>
      <c r="BE449" s="145">
        <f>IF(N449="základní",J449,0)</f>
        <v>0</v>
      </c>
      <c r="BF449" s="145">
        <f>IF(N449="snížená",J449,0)</f>
        <v>0</v>
      </c>
      <c r="BG449" s="145">
        <f>IF(N449="zákl. přenesená",J449,0)</f>
        <v>0</v>
      </c>
      <c r="BH449" s="145">
        <f>IF(N449="sníž. přenesená",J449,0)</f>
        <v>0</v>
      </c>
      <c r="BI449" s="145">
        <f>IF(N449="nulová",J449,0)</f>
        <v>0</v>
      </c>
      <c r="BJ449" s="18" t="s">
        <v>21</v>
      </c>
      <c r="BK449" s="145">
        <f>ROUND(I449*H449,2)</f>
        <v>0</v>
      </c>
      <c r="BL449" s="18" t="s">
        <v>194</v>
      </c>
      <c r="BM449" s="144" t="s">
        <v>2144</v>
      </c>
    </row>
    <row r="450" spans="2:65" s="1" customFormat="1" ht="16.5" customHeight="1">
      <c r="B450" s="33"/>
      <c r="C450" s="133" t="s">
        <v>2145</v>
      </c>
      <c r="D450" s="133" t="s">
        <v>189</v>
      </c>
      <c r="E450" s="134" t="s">
        <v>1982</v>
      </c>
      <c r="F450" s="135" t="s">
        <v>1983</v>
      </c>
      <c r="G450" s="136" t="s">
        <v>192</v>
      </c>
      <c r="H450" s="137">
        <v>0.8</v>
      </c>
      <c r="I450" s="138"/>
      <c r="J450" s="139">
        <f>ROUND(I450*H450,2)</f>
        <v>0</v>
      </c>
      <c r="K450" s="135" t="s">
        <v>193</v>
      </c>
      <c r="L450" s="33"/>
      <c r="M450" s="140" t="s">
        <v>1</v>
      </c>
      <c r="N450" s="141" t="s">
        <v>46</v>
      </c>
      <c r="P450" s="142">
        <f>O450*H450</f>
        <v>0</v>
      </c>
      <c r="Q450" s="142">
        <v>0</v>
      </c>
      <c r="R450" s="142">
        <f>Q450*H450</f>
        <v>0</v>
      </c>
      <c r="S450" s="142">
        <v>0</v>
      </c>
      <c r="T450" s="143">
        <f>S450*H450</f>
        <v>0</v>
      </c>
      <c r="AR450" s="144" t="s">
        <v>194</v>
      </c>
      <c r="AT450" s="144" t="s">
        <v>189</v>
      </c>
      <c r="AU450" s="144" t="s">
        <v>194</v>
      </c>
      <c r="AY450" s="18" t="s">
        <v>187</v>
      </c>
      <c r="BE450" s="145">
        <f>IF(N450="základní",J450,0)</f>
        <v>0</v>
      </c>
      <c r="BF450" s="145">
        <f>IF(N450="snížená",J450,0)</f>
        <v>0</v>
      </c>
      <c r="BG450" s="145">
        <f>IF(N450="zákl. přenesená",J450,0)</f>
        <v>0</v>
      </c>
      <c r="BH450" s="145">
        <f>IF(N450="sníž. přenesená",J450,0)</f>
        <v>0</v>
      </c>
      <c r="BI450" s="145">
        <f>IF(N450="nulová",J450,0)</f>
        <v>0</v>
      </c>
      <c r="BJ450" s="18" t="s">
        <v>21</v>
      </c>
      <c r="BK450" s="145">
        <f>ROUND(I450*H450,2)</f>
        <v>0</v>
      </c>
      <c r="BL450" s="18" t="s">
        <v>194</v>
      </c>
      <c r="BM450" s="144" t="s">
        <v>2146</v>
      </c>
    </row>
    <row r="451" spans="2:65" s="12" customFormat="1" ht="10.199999999999999">
      <c r="B451" s="146"/>
      <c r="D451" s="147" t="s">
        <v>196</v>
      </c>
      <c r="E451" s="148" t="s">
        <v>1</v>
      </c>
      <c r="F451" s="149" t="s">
        <v>2147</v>
      </c>
      <c r="H451" s="150">
        <v>0.8</v>
      </c>
      <c r="I451" s="151"/>
      <c r="L451" s="146"/>
      <c r="M451" s="152"/>
      <c r="T451" s="153"/>
      <c r="AT451" s="148" t="s">
        <v>196</v>
      </c>
      <c r="AU451" s="148" t="s">
        <v>194</v>
      </c>
      <c r="AV451" s="12" t="s">
        <v>91</v>
      </c>
      <c r="AW451" s="12" t="s">
        <v>36</v>
      </c>
      <c r="AX451" s="12" t="s">
        <v>81</v>
      </c>
      <c r="AY451" s="148" t="s">
        <v>187</v>
      </c>
    </row>
    <row r="452" spans="2:65" s="13" customFormat="1" ht="10.199999999999999">
      <c r="B452" s="154"/>
      <c r="D452" s="147" t="s">
        <v>196</v>
      </c>
      <c r="E452" s="155" t="s">
        <v>1</v>
      </c>
      <c r="F452" s="156" t="s">
        <v>198</v>
      </c>
      <c r="H452" s="157">
        <v>0.8</v>
      </c>
      <c r="I452" s="158"/>
      <c r="L452" s="154"/>
      <c r="M452" s="159"/>
      <c r="T452" s="160"/>
      <c r="AT452" s="155" t="s">
        <v>196</v>
      </c>
      <c r="AU452" s="155" t="s">
        <v>194</v>
      </c>
      <c r="AV452" s="13" t="s">
        <v>194</v>
      </c>
      <c r="AW452" s="13" t="s">
        <v>36</v>
      </c>
      <c r="AX452" s="13" t="s">
        <v>21</v>
      </c>
      <c r="AY452" s="155" t="s">
        <v>187</v>
      </c>
    </row>
    <row r="453" spans="2:65" s="1" customFormat="1" ht="16.5" customHeight="1">
      <c r="B453" s="33"/>
      <c r="C453" s="133" t="s">
        <v>367</v>
      </c>
      <c r="D453" s="133" t="s">
        <v>189</v>
      </c>
      <c r="E453" s="134" t="s">
        <v>1986</v>
      </c>
      <c r="F453" s="135" t="s">
        <v>1987</v>
      </c>
      <c r="G453" s="136" t="s">
        <v>192</v>
      </c>
      <c r="H453" s="137">
        <v>0.8</v>
      </c>
      <c r="I453" s="138"/>
      <c r="J453" s="139">
        <f>ROUND(I453*H453,2)</f>
        <v>0</v>
      </c>
      <c r="K453" s="135" t="s">
        <v>193</v>
      </c>
      <c r="L453" s="33"/>
      <c r="M453" s="140" t="s">
        <v>1</v>
      </c>
      <c r="N453" s="141" t="s">
        <v>46</v>
      </c>
      <c r="P453" s="142">
        <f>O453*H453</f>
        <v>0</v>
      </c>
      <c r="Q453" s="142">
        <v>0</v>
      </c>
      <c r="R453" s="142">
        <f>Q453*H453</f>
        <v>0</v>
      </c>
      <c r="S453" s="142">
        <v>0</v>
      </c>
      <c r="T453" s="143">
        <f>S453*H453</f>
        <v>0</v>
      </c>
      <c r="AR453" s="144" t="s">
        <v>194</v>
      </c>
      <c r="AT453" s="144" t="s">
        <v>189</v>
      </c>
      <c r="AU453" s="144" t="s">
        <v>194</v>
      </c>
      <c r="AY453" s="18" t="s">
        <v>187</v>
      </c>
      <c r="BE453" s="145">
        <f>IF(N453="základní",J453,0)</f>
        <v>0</v>
      </c>
      <c r="BF453" s="145">
        <f>IF(N453="snížená",J453,0)</f>
        <v>0</v>
      </c>
      <c r="BG453" s="145">
        <f>IF(N453="zákl. přenesená",J453,0)</f>
        <v>0</v>
      </c>
      <c r="BH453" s="145">
        <f>IF(N453="sníž. přenesená",J453,0)</f>
        <v>0</v>
      </c>
      <c r="BI453" s="145">
        <f>IF(N453="nulová",J453,0)</f>
        <v>0</v>
      </c>
      <c r="BJ453" s="18" t="s">
        <v>21</v>
      </c>
      <c r="BK453" s="145">
        <f>ROUND(I453*H453,2)</f>
        <v>0</v>
      </c>
      <c r="BL453" s="18" t="s">
        <v>194</v>
      </c>
      <c r="BM453" s="144" t="s">
        <v>2148</v>
      </c>
    </row>
    <row r="454" spans="2:65" s="1" customFormat="1" ht="16.5" customHeight="1">
      <c r="B454" s="33"/>
      <c r="C454" s="133" t="s">
        <v>2149</v>
      </c>
      <c r="D454" s="133" t="s">
        <v>189</v>
      </c>
      <c r="E454" s="134" t="s">
        <v>1975</v>
      </c>
      <c r="F454" s="135" t="s">
        <v>1976</v>
      </c>
      <c r="G454" s="136" t="s">
        <v>253</v>
      </c>
      <c r="H454" s="137">
        <v>32</v>
      </c>
      <c r="I454" s="138"/>
      <c r="J454" s="139">
        <f>ROUND(I454*H454,2)</f>
        <v>0</v>
      </c>
      <c r="K454" s="135" t="s">
        <v>1</v>
      </c>
      <c r="L454" s="33"/>
      <c r="M454" s="140" t="s">
        <v>1</v>
      </c>
      <c r="N454" s="141" t="s">
        <v>46</v>
      </c>
      <c r="P454" s="142">
        <f>O454*H454</f>
        <v>0</v>
      </c>
      <c r="Q454" s="142">
        <v>0</v>
      </c>
      <c r="R454" s="142">
        <f>Q454*H454</f>
        <v>0</v>
      </c>
      <c r="S454" s="142">
        <v>0</v>
      </c>
      <c r="T454" s="143">
        <f>S454*H454</f>
        <v>0</v>
      </c>
      <c r="AR454" s="144" t="s">
        <v>194</v>
      </c>
      <c r="AT454" s="144" t="s">
        <v>189</v>
      </c>
      <c r="AU454" s="144" t="s">
        <v>194</v>
      </c>
      <c r="AY454" s="18" t="s">
        <v>187</v>
      </c>
      <c r="BE454" s="145">
        <f>IF(N454="základní",J454,0)</f>
        <v>0</v>
      </c>
      <c r="BF454" s="145">
        <f>IF(N454="snížená",J454,0)</f>
        <v>0</v>
      </c>
      <c r="BG454" s="145">
        <f>IF(N454="zákl. přenesená",J454,0)</f>
        <v>0</v>
      </c>
      <c r="BH454" s="145">
        <f>IF(N454="sníž. přenesená",J454,0)</f>
        <v>0</v>
      </c>
      <c r="BI454" s="145">
        <f>IF(N454="nulová",J454,0)</f>
        <v>0</v>
      </c>
      <c r="BJ454" s="18" t="s">
        <v>21</v>
      </c>
      <c r="BK454" s="145">
        <f>ROUND(I454*H454,2)</f>
        <v>0</v>
      </c>
      <c r="BL454" s="18" t="s">
        <v>194</v>
      </c>
      <c r="BM454" s="144" t="s">
        <v>2150</v>
      </c>
    </row>
    <row r="455" spans="2:65" s="1" customFormat="1" ht="19.2">
      <c r="B455" s="33"/>
      <c r="D455" s="147" t="s">
        <v>219</v>
      </c>
      <c r="F455" s="167" t="s">
        <v>1977</v>
      </c>
      <c r="I455" s="168"/>
      <c r="L455" s="33"/>
      <c r="M455" s="169"/>
      <c r="T455" s="57"/>
      <c r="AT455" s="18" t="s">
        <v>219</v>
      </c>
      <c r="AU455" s="18" t="s">
        <v>194</v>
      </c>
    </row>
    <row r="456" spans="2:65" s="1" customFormat="1" ht="16.5" customHeight="1">
      <c r="B456" s="33"/>
      <c r="C456" s="170" t="s">
        <v>1974</v>
      </c>
      <c r="D456" s="170" t="s">
        <v>244</v>
      </c>
      <c r="E456" s="171" t="s">
        <v>1978</v>
      </c>
      <c r="F456" s="172" t="s">
        <v>1979</v>
      </c>
      <c r="G456" s="173" t="s">
        <v>192</v>
      </c>
      <c r="H456" s="174">
        <v>2.637</v>
      </c>
      <c r="I456" s="175"/>
      <c r="J456" s="176">
        <f>ROUND(I456*H456,2)</f>
        <v>0</v>
      </c>
      <c r="K456" s="172" t="s">
        <v>1</v>
      </c>
      <c r="L456" s="177"/>
      <c r="M456" s="178" t="s">
        <v>1</v>
      </c>
      <c r="N456" s="179" t="s">
        <v>46</v>
      </c>
      <c r="P456" s="142">
        <f>O456*H456</f>
        <v>0</v>
      </c>
      <c r="Q456" s="142">
        <v>0</v>
      </c>
      <c r="R456" s="142">
        <f>Q456*H456</f>
        <v>0</v>
      </c>
      <c r="S456" s="142">
        <v>0</v>
      </c>
      <c r="T456" s="143">
        <f>S456*H456</f>
        <v>0</v>
      </c>
      <c r="AR456" s="144" t="s">
        <v>234</v>
      </c>
      <c r="AT456" s="144" t="s">
        <v>244</v>
      </c>
      <c r="AU456" s="144" t="s">
        <v>194</v>
      </c>
      <c r="AY456" s="18" t="s">
        <v>187</v>
      </c>
      <c r="BE456" s="145">
        <f>IF(N456="základní",J456,0)</f>
        <v>0</v>
      </c>
      <c r="BF456" s="145">
        <f>IF(N456="snížená",J456,0)</f>
        <v>0</v>
      </c>
      <c r="BG456" s="145">
        <f>IF(N456="zákl. přenesená",J456,0)</f>
        <v>0</v>
      </c>
      <c r="BH456" s="145">
        <f>IF(N456="sníž. přenesená",J456,0)</f>
        <v>0</v>
      </c>
      <c r="BI456" s="145">
        <f>IF(N456="nulová",J456,0)</f>
        <v>0</v>
      </c>
      <c r="BJ456" s="18" t="s">
        <v>21</v>
      </c>
      <c r="BK456" s="145">
        <f>ROUND(I456*H456,2)</f>
        <v>0</v>
      </c>
      <c r="BL456" s="18" t="s">
        <v>194</v>
      </c>
      <c r="BM456" s="144" t="s">
        <v>2151</v>
      </c>
    </row>
    <row r="457" spans="2:65" s="12" customFormat="1" ht="10.199999999999999">
      <c r="B457" s="146"/>
      <c r="D457" s="147" t="s">
        <v>196</v>
      </c>
      <c r="E457" s="148" t="s">
        <v>1</v>
      </c>
      <c r="F457" s="149" t="s">
        <v>2152</v>
      </c>
      <c r="H457" s="150">
        <v>2.637</v>
      </c>
      <c r="I457" s="151"/>
      <c r="L457" s="146"/>
      <c r="M457" s="152"/>
      <c r="T457" s="153"/>
      <c r="AT457" s="148" t="s">
        <v>196</v>
      </c>
      <c r="AU457" s="148" t="s">
        <v>194</v>
      </c>
      <c r="AV457" s="12" t="s">
        <v>91</v>
      </c>
      <c r="AW457" s="12" t="s">
        <v>36</v>
      </c>
      <c r="AX457" s="12" t="s">
        <v>81</v>
      </c>
      <c r="AY457" s="148" t="s">
        <v>187</v>
      </c>
    </row>
    <row r="458" spans="2:65" s="13" customFormat="1" ht="10.199999999999999">
      <c r="B458" s="154"/>
      <c r="D458" s="147" t="s">
        <v>196</v>
      </c>
      <c r="E458" s="155" t="s">
        <v>1</v>
      </c>
      <c r="F458" s="156" t="s">
        <v>198</v>
      </c>
      <c r="H458" s="157">
        <v>2.637</v>
      </c>
      <c r="I458" s="158"/>
      <c r="L458" s="154"/>
      <c r="M458" s="159"/>
      <c r="T458" s="160"/>
      <c r="AT458" s="155" t="s">
        <v>196</v>
      </c>
      <c r="AU458" s="155" t="s">
        <v>194</v>
      </c>
      <c r="AV458" s="13" t="s">
        <v>194</v>
      </c>
      <c r="AW458" s="13" t="s">
        <v>36</v>
      </c>
      <c r="AX458" s="13" t="s">
        <v>21</v>
      </c>
      <c r="AY458" s="155" t="s">
        <v>187</v>
      </c>
    </row>
    <row r="459" spans="2:65" s="16" customFormat="1" ht="20.85" customHeight="1">
      <c r="B459" s="194"/>
      <c r="D459" s="195" t="s">
        <v>80</v>
      </c>
      <c r="E459" s="195" t="s">
        <v>2153</v>
      </c>
      <c r="F459" s="195" t="s">
        <v>2154</v>
      </c>
      <c r="I459" s="196"/>
      <c r="J459" s="197">
        <f>BK459</f>
        <v>0</v>
      </c>
      <c r="L459" s="194"/>
      <c r="M459" s="198"/>
      <c r="P459" s="199">
        <f>SUM(P460:P466)</f>
        <v>0</v>
      </c>
      <c r="R459" s="199">
        <f>SUM(R460:R466)</f>
        <v>0</v>
      </c>
      <c r="T459" s="200">
        <f>SUM(T460:T466)</f>
        <v>0</v>
      </c>
      <c r="AR459" s="195" t="s">
        <v>21</v>
      </c>
      <c r="AT459" s="201" t="s">
        <v>80</v>
      </c>
      <c r="AU459" s="201" t="s">
        <v>205</v>
      </c>
      <c r="AY459" s="195" t="s">
        <v>187</v>
      </c>
      <c r="BK459" s="202">
        <f>SUM(BK460:BK466)</f>
        <v>0</v>
      </c>
    </row>
    <row r="460" spans="2:65" s="1" customFormat="1" ht="16.5" customHeight="1">
      <c r="B460" s="33"/>
      <c r="C460" s="170" t="s">
        <v>2155</v>
      </c>
      <c r="D460" s="170" t="s">
        <v>244</v>
      </c>
      <c r="E460" s="171" t="s">
        <v>2156</v>
      </c>
      <c r="F460" s="172" t="s">
        <v>2157</v>
      </c>
      <c r="G460" s="173" t="s">
        <v>432</v>
      </c>
      <c r="H460" s="174">
        <v>2</v>
      </c>
      <c r="I460" s="175"/>
      <c r="J460" s="176">
        <f t="shared" ref="J460:J466" si="40">ROUND(I460*H460,2)</f>
        <v>0</v>
      </c>
      <c r="K460" s="172" t="s">
        <v>1</v>
      </c>
      <c r="L460" s="177"/>
      <c r="M460" s="178" t="s">
        <v>1</v>
      </c>
      <c r="N460" s="179" t="s">
        <v>46</v>
      </c>
      <c r="P460" s="142">
        <f t="shared" ref="P460:P466" si="41">O460*H460</f>
        <v>0</v>
      </c>
      <c r="Q460" s="142">
        <v>0</v>
      </c>
      <c r="R460" s="142">
        <f t="shared" ref="R460:R466" si="42">Q460*H460</f>
        <v>0</v>
      </c>
      <c r="S460" s="142">
        <v>0</v>
      </c>
      <c r="T460" s="143">
        <f t="shared" ref="T460:T466" si="43">S460*H460</f>
        <v>0</v>
      </c>
      <c r="AR460" s="144" t="s">
        <v>234</v>
      </c>
      <c r="AT460" s="144" t="s">
        <v>244</v>
      </c>
      <c r="AU460" s="144" t="s">
        <v>194</v>
      </c>
      <c r="AY460" s="18" t="s">
        <v>187</v>
      </c>
      <c r="BE460" s="145">
        <f t="shared" ref="BE460:BE466" si="44">IF(N460="základní",J460,0)</f>
        <v>0</v>
      </c>
      <c r="BF460" s="145">
        <f t="shared" ref="BF460:BF466" si="45">IF(N460="snížená",J460,0)</f>
        <v>0</v>
      </c>
      <c r="BG460" s="145">
        <f t="shared" ref="BG460:BG466" si="46">IF(N460="zákl. přenesená",J460,0)</f>
        <v>0</v>
      </c>
      <c r="BH460" s="145">
        <f t="shared" ref="BH460:BH466" si="47">IF(N460="sníž. přenesená",J460,0)</f>
        <v>0</v>
      </c>
      <c r="BI460" s="145">
        <f t="shared" ref="BI460:BI466" si="48">IF(N460="nulová",J460,0)</f>
        <v>0</v>
      </c>
      <c r="BJ460" s="18" t="s">
        <v>21</v>
      </c>
      <c r="BK460" s="145">
        <f t="shared" ref="BK460:BK466" si="49">ROUND(I460*H460,2)</f>
        <v>0</v>
      </c>
      <c r="BL460" s="18" t="s">
        <v>194</v>
      </c>
      <c r="BM460" s="144" t="s">
        <v>2158</v>
      </c>
    </row>
    <row r="461" spans="2:65" s="1" customFormat="1" ht="16.5" customHeight="1">
      <c r="B461" s="33"/>
      <c r="C461" s="170" t="s">
        <v>585</v>
      </c>
      <c r="D461" s="170" t="s">
        <v>244</v>
      </c>
      <c r="E461" s="171" t="s">
        <v>2159</v>
      </c>
      <c r="F461" s="172" t="s">
        <v>2160</v>
      </c>
      <c r="G461" s="173" t="s">
        <v>432</v>
      </c>
      <c r="H461" s="174">
        <v>3</v>
      </c>
      <c r="I461" s="175"/>
      <c r="J461" s="176">
        <f t="shared" si="40"/>
        <v>0</v>
      </c>
      <c r="K461" s="172" t="s">
        <v>1</v>
      </c>
      <c r="L461" s="177"/>
      <c r="M461" s="178" t="s">
        <v>1</v>
      </c>
      <c r="N461" s="179" t="s">
        <v>46</v>
      </c>
      <c r="P461" s="142">
        <f t="shared" si="41"/>
        <v>0</v>
      </c>
      <c r="Q461" s="142">
        <v>0</v>
      </c>
      <c r="R461" s="142">
        <f t="shared" si="42"/>
        <v>0</v>
      </c>
      <c r="S461" s="142">
        <v>0</v>
      </c>
      <c r="T461" s="143">
        <f t="shared" si="43"/>
        <v>0</v>
      </c>
      <c r="AR461" s="144" t="s">
        <v>234</v>
      </c>
      <c r="AT461" s="144" t="s">
        <v>244</v>
      </c>
      <c r="AU461" s="144" t="s">
        <v>194</v>
      </c>
      <c r="AY461" s="18" t="s">
        <v>187</v>
      </c>
      <c r="BE461" s="145">
        <f t="shared" si="44"/>
        <v>0</v>
      </c>
      <c r="BF461" s="145">
        <f t="shared" si="45"/>
        <v>0</v>
      </c>
      <c r="BG461" s="145">
        <f t="shared" si="46"/>
        <v>0</v>
      </c>
      <c r="BH461" s="145">
        <f t="shared" si="47"/>
        <v>0</v>
      </c>
      <c r="BI461" s="145">
        <f t="shared" si="48"/>
        <v>0</v>
      </c>
      <c r="BJ461" s="18" t="s">
        <v>21</v>
      </c>
      <c r="BK461" s="145">
        <f t="shared" si="49"/>
        <v>0</v>
      </c>
      <c r="BL461" s="18" t="s">
        <v>194</v>
      </c>
      <c r="BM461" s="144" t="s">
        <v>2161</v>
      </c>
    </row>
    <row r="462" spans="2:65" s="1" customFormat="1" ht="16.5" customHeight="1">
      <c r="B462" s="33"/>
      <c r="C462" s="170" t="s">
        <v>2162</v>
      </c>
      <c r="D462" s="170" t="s">
        <v>244</v>
      </c>
      <c r="E462" s="171" t="s">
        <v>2163</v>
      </c>
      <c r="F462" s="172" t="s">
        <v>2164</v>
      </c>
      <c r="G462" s="173" t="s">
        <v>432</v>
      </c>
      <c r="H462" s="174">
        <v>2</v>
      </c>
      <c r="I462" s="175"/>
      <c r="J462" s="176">
        <f t="shared" si="40"/>
        <v>0</v>
      </c>
      <c r="K462" s="172" t="s">
        <v>1</v>
      </c>
      <c r="L462" s="177"/>
      <c r="M462" s="178" t="s">
        <v>1</v>
      </c>
      <c r="N462" s="179" t="s">
        <v>46</v>
      </c>
      <c r="P462" s="142">
        <f t="shared" si="41"/>
        <v>0</v>
      </c>
      <c r="Q462" s="142">
        <v>0</v>
      </c>
      <c r="R462" s="142">
        <f t="shared" si="42"/>
        <v>0</v>
      </c>
      <c r="S462" s="142">
        <v>0</v>
      </c>
      <c r="T462" s="143">
        <f t="shared" si="43"/>
        <v>0</v>
      </c>
      <c r="AR462" s="144" t="s">
        <v>234</v>
      </c>
      <c r="AT462" s="144" t="s">
        <v>244</v>
      </c>
      <c r="AU462" s="144" t="s">
        <v>194</v>
      </c>
      <c r="AY462" s="18" t="s">
        <v>187</v>
      </c>
      <c r="BE462" s="145">
        <f t="shared" si="44"/>
        <v>0</v>
      </c>
      <c r="BF462" s="145">
        <f t="shared" si="45"/>
        <v>0</v>
      </c>
      <c r="BG462" s="145">
        <f t="shared" si="46"/>
        <v>0</v>
      </c>
      <c r="BH462" s="145">
        <f t="shared" si="47"/>
        <v>0</v>
      </c>
      <c r="BI462" s="145">
        <f t="shared" si="48"/>
        <v>0</v>
      </c>
      <c r="BJ462" s="18" t="s">
        <v>21</v>
      </c>
      <c r="BK462" s="145">
        <f t="shared" si="49"/>
        <v>0</v>
      </c>
      <c r="BL462" s="18" t="s">
        <v>194</v>
      </c>
      <c r="BM462" s="144" t="s">
        <v>2165</v>
      </c>
    </row>
    <row r="463" spans="2:65" s="1" customFormat="1" ht="16.5" customHeight="1">
      <c r="B463" s="33"/>
      <c r="C463" s="170" t="s">
        <v>1980</v>
      </c>
      <c r="D463" s="170" t="s">
        <v>244</v>
      </c>
      <c r="E463" s="171" t="s">
        <v>2166</v>
      </c>
      <c r="F463" s="172" t="s">
        <v>2167</v>
      </c>
      <c r="G463" s="173" t="s">
        <v>432</v>
      </c>
      <c r="H463" s="174">
        <v>10</v>
      </c>
      <c r="I463" s="175"/>
      <c r="J463" s="176">
        <f t="shared" si="40"/>
        <v>0</v>
      </c>
      <c r="K463" s="172" t="s">
        <v>1</v>
      </c>
      <c r="L463" s="177"/>
      <c r="M463" s="178" t="s">
        <v>1</v>
      </c>
      <c r="N463" s="179" t="s">
        <v>46</v>
      </c>
      <c r="P463" s="142">
        <f t="shared" si="41"/>
        <v>0</v>
      </c>
      <c r="Q463" s="142">
        <v>0</v>
      </c>
      <c r="R463" s="142">
        <f t="shared" si="42"/>
        <v>0</v>
      </c>
      <c r="S463" s="142">
        <v>0</v>
      </c>
      <c r="T463" s="143">
        <f t="shared" si="43"/>
        <v>0</v>
      </c>
      <c r="AR463" s="144" t="s">
        <v>234</v>
      </c>
      <c r="AT463" s="144" t="s">
        <v>244</v>
      </c>
      <c r="AU463" s="144" t="s">
        <v>194</v>
      </c>
      <c r="AY463" s="18" t="s">
        <v>187</v>
      </c>
      <c r="BE463" s="145">
        <f t="shared" si="44"/>
        <v>0</v>
      </c>
      <c r="BF463" s="145">
        <f t="shared" si="45"/>
        <v>0</v>
      </c>
      <c r="BG463" s="145">
        <f t="shared" si="46"/>
        <v>0</v>
      </c>
      <c r="BH463" s="145">
        <f t="shared" si="47"/>
        <v>0</v>
      </c>
      <c r="BI463" s="145">
        <f t="shared" si="48"/>
        <v>0</v>
      </c>
      <c r="BJ463" s="18" t="s">
        <v>21</v>
      </c>
      <c r="BK463" s="145">
        <f t="shared" si="49"/>
        <v>0</v>
      </c>
      <c r="BL463" s="18" t="s">
        <v>194</v>
      </c>
      <c r="BM463" s="144" t="s">
        <v>2168</v>
      </c>
    </row>
    <row r="464" spans="2:65" s="1" customFormat="1" ht="16.5" customHeight="1">
      <c r="B464" s="33"/>
      <c r="C464" s="170" t="s">
        <v>2169</v>
      </c>
      <c r="D464" s="170" t="s">
        <v>244</v>
      </c>
      <c r="E464" s="171" t="s">
        <v>2170</v>
      </c>
      <c r="F464" s="172" t="s">
        <v>2171</v>
      </c>
      <c r="G464" s="173" t="s">
        <v>432</v>
      </c>
      <c r="H464" s="174">
        <v>10</v>
      </c>
      <c r="I464" s="175"/>
      <c r="J464" s="176">
        <f t="shared" si="40"/>
        <v>0</v>
      </c>
      <c r="K464" s="172" t="s">
        <v>1</v>
      </c>
      <c r="L464" s="177"/>
      <c r="M464" s="178" t="s">
        <v>1</v>
      </c>
      <c r="N464" s="179" t="s">
        <v>46</v>
      </c>
      <c r="P464" s="142">
        <f t="shared" si="41"/>
        <v>0</v>
      </c>
      <c r="Q464" s="142">
        <v>0</v>
      </c>
      <c r="R464" s="142">
        <f t="shared" si="42"/>
        <v>0</v>
      </c>
      <c r="S464" s="142">
        <v>0</v>
      </c>
      <c r="T464" s="143">
        <f t="shared" si="43"/>
        <v>0</v>
      </c>
      <c r="AR464" s="144" t="s">
        <v>234</v>
      </c>
      <c r="AT464" s="144" t="s">
        <v>244</v>
      </c>
      <c r="AU464" s="144" t="s">
        <v>194</v>
      </c>
      <c r="AY464" s="18" t="s">
        <v>187</v>
      </c>
      <c r="BE464" s="145">
        <f t="shared" si="44"/>
        <v>0</v>
      </c>
      <c r="BF464" s="145">
        <f t="shared" si="45"/>
        <v>0</v>
      </c>
      <c r="BG464" s="145">
        <f t="shared" si="46"/>
        <v>0</v>
      </c>
      <c r="BH464" s="145">
        <f t="shared" si="47"/>
        <v>0</v>
      </c>
      <c r="BI464" s="145">
        <f t="shared" si="48"/>
        <v>0</v>
      </c>
      <c r="BJ464" s="18" t="s">
        <v>21</v>
      </c>
      <c r="BK464" s="145">
        <f t="shared" si="49"/>
        <v>0</v>
      </c>
      <c r="BL464" s="18" t="s">
        <v>194</v>
      </c>
      <c r="BM464" s="144" t="s">
        <v>2172</v>
      </c>
    </row>
    <row r="465" spans="2:65" s="1" customFormat="1" ht="16.5" customHeight="1">
      <c r="B465" s="33"/>
      <c r="C465" s="170" t="s">
        <v>1984</v>
      </c>
      <c r="D465" s="170" t="s">
        <v>244</v>
      </c>
      <c r="E465" s="171" t="s">
        <v>2173</v>
      </c>
      <c r="F465" s="172" t="s">
        <v>2174</v>
      </c>
      <c r="G465" s="173" t="s">
        <v>432</v>
      </c>
      <c r="H465" s="174">
        <v>10</v>
      </c>
      <c r="I465" s="175"/>
      <c r="J465" s="176">
        <f t="shared" si="40"/>
        <v>0</v>
      </c>
      <c r="K465" s="172" t="s">
        <v>1</v>
      </c>
      <c r="L465" s="177"/>
      <c r="M465" s="178" t="s">
        <v>1</v>
      </c>
      <c r="N465" s="179" t="s">
        <v>46</v>
      </c>
      <c r="P465" s="142">
        <f t="shared" si="41"/>
        <v>0</v>
      </c>
      <c r="Q465" s="142">
        <v>0</v>
      </c>
      <c r="R465" s="142">
        <f t="shared" si="42"/>
        <v>0</v>
      </c>
      <c r="S465" s="142">
        <v>0</v>
      </c>
      <c r="T465" s="143">
        <f t="shared" si="43"/>
        <v>0</v>
      </c>
      <c r="AR465" s="144" t="s">
        <v>234</v>
      </c>
      <c r="AT465" s="144" t="s">
        <v>244</v>
      </c>
      <c r="AU465" s="144" t="s">
        <v>194</v>
      </c>
      <c r="AY465" s="18" t="s">
        <v>187</v>
      </c>
      <c r="BE465" s="145">
        <f t="shared" si="44"/>
        <v>0</v>
      </c>
      <c r="BF465" s="145">
        <f t="shared" si="45"/>
        <v>0</v>
      </c>
      <c r="BG465" s="145">
        <f t="shared" si="46"/>
        <v>0</v>
      </c>
      <c r="BH465" s="145">
        <f t="shared" si="47"/>
        <v>0</v>
      </c>
      <c r="BI465" s="145">
        <f t="shared" si="48"/>
        <v>0</v>
      </c>
      <c r="BJ465" s="18" t="s">
        <v>21</v>
      </c>
      <c r="BK465" s="145">
        <f t="shared" si="49"/>
        <v>0</v>
      </c>
      <c r="BL465" s="18" t="s">
        <v>194</v>
      </c>
      <c r="BM465" s="144" t="s">
        <v>2175</v>
      </c>
    </row>
    <row r="466" spans="2:65" s="1" customFormat="1" ht="16.5" customHeight="1">
      <c r="B466" s="33"/>
      <c r="C466" s="170" t="s">
        <v>1008</v>
      </c>
      <c r="D466" s="170" t="s">
        <v>244</v>
      </c>
      <c r="E466" s="171" t="s">
        <v>2176</v>
      </c>
      <c r="F466" s="172" t="s">
        <v>2177</v>
      </c>
      <c r="G466" s="173" t="s">
        <v>432</v>
      </c>
      <c r="H466" s="174">
        <v>32</v>
      </c>
      <c r="I466" s="175"/>
      <c r="J466" s="176">
        <f t="shared" si="40"/>
        <v>0</v>
      </c>
      <c r="K466" s="172" t="s">
        <v>1</v>
      </c>
      <c r="L466" s="177"/>
      <c r="M466" s="178" t="s">
        <v>1</v>
      </c>
      <c r="N466" s="179" t="s">
        <v>46</v>
      </c>
      <c r="P466" s="142">
        <f t="shared" si="41"/>
        <v>0</v>
      </c>
      <c r="Q466" s="142">
        <v>0</v>
      </c>
      <c r="R466" s="142">
        <f t="shared" si="42"/>
        <v>0</v>
      </c>
      <c r="S466" s="142">
        <v>0</v>
      </c>
      <c r="T466" s="143">
        <f t="shared" si="43"/>
        <v>0</v>
      </c>
      <c r="AR466" s="144" t="s">
        <v>234</v>
      </c>
      <c r="AT466" s="144" t="s">
        <v>244</v>
      </c>
      <c r="AU466" s="144" t="s">
        <v>194</v>
      </c>
      <c r="AY466" s="18" t="s">
        <v>187</v>
      </c>
      <c r="BE466" s="145">
        <f t="shared" si="44"/>
        <v>0</v>
      </c>
      <c r="BF466" s="145">
        <f t="shared" si="45"/>
        <v>0</v>
      </c>
      <c r="BG466" s="145">
        <f t="shared" si="46"/>
        <v>0</v>
      </c>
      <c r="BH466" s="145">
        <f t="shared" si="47"/>
        <v>0</v>
      </c>
      <c r="BI466" s="145">
        <f t="shared" si="48"/>
        <v>0</v>
      </c>
      <c r="BJ466" s="18" t="s">
        <v>21</v>
      </c>
      <c r="BK466" s="145">
        <f t="shared" si="49"/>
        <v>0</v>
      </c>
      <c r="BL466" s="18" t="s">
        <v>194</v>
      </c>
      <c r="BM466" s="144" t="s">
        <v>2178</v>
      </c>
    </row>
    <row r="467" spans="2:65" s="11" customFormat="1" ht="20.85" customHeight="1">
      <c r="B467" s="121"/>
      <c r="D467" s="122" t="s">
        <v>80</v>
      </c>
      <c r="E467" s="131" t="s">
        <v>2179</v>
      </c>
      <c r="F467" s="131" t="s">
        <v>2180</v>
      </c>
      <c r="I467" s="124"/>
      <c r="J467" s="132">
        <f>BK467</f>
        <v>0</v>
      </c>
      <c r="L467" s="121"/>
      <c r="M467" s="126"/>
      <c r="P467" s="127">
        <f>P468+P486</f>
        <v>0</v>
      </c>
      <c r="R467" s="127">
        <f>R468+R486</f>
        <v>0</v>
      </c>
      <c r="T467" s="128">
        <f>T468+T486</f>
        <v>0</v>
      </c>
      <c r="AR467" s="122" t="s">
        <v>21</v>
      </c>
      <c r="AT467" s="129" t="s">
        <v>80</v>
      </c>
      <c r="AU467" s="129" t="s">
        <v>91</v>
      </c>
      <c r="AY467" s="122" t="s">
        <v>187</v>
      </c>
      <c r="BK467" s="130">
        <f>BK468+BK486</f>
        <v>0</v>
      </c>
    </row>
    <row r="468" spans="2:65" s="16" customFormat="1" ht="20.85" customHeight="1">
      <c r="B468" s="194"/>
      <c r="D468" s="195" t="s">
        <v>80</v>
      </c>
      <c r="E468" s="195" t="s">
        <v>2181</v>
      </c>
      <c r="F468" s="195" t="s">
        <v>2182</v>
      </c>
      <c r="I468" s="196"/>
      <c r="J468" s="197">
        <f>BK468</f>
        <v>0</v>
      </c>
      <c r="L468" s="194"/>
      <c r="M468" s="198"/>
      <c r="P468" s="199">
        <f>SUM(P469:P485)</f>
        <v>0</v>
      </c>
      <c r="R468" s="199">
        <f>SUM(R469:R485)</f>
        <v>0</v>
      </c>
      <c r="T468" s="200">
        <f>SUM(T469:T485)</f>
        <v>0</v>
      </c>
      <c r="AR468" s="195" t="s">
        <v>21</v>
      </c>
      <c r="AT468" s="201" t="s">
        <v>80</v>
      </c>
      <c r="AU468" s="201" t="s">
        <v>205</v>
      </c>
      <c r="AY468" s="195" t="s">
        <v>187</v>
      </c>
      <c r="BK468" s="202">
        <f>SUM(BK469:BK485)</f>
        <v>0</v>
      </c>
    </row>
    <row r="469" spans="2:65" s="1" customFormat="1" ht="16.5" customHeight="1">
      <c r="B469" s="33"/>
      <c r="C469" s="133" t="s">
        <v>1988</v>
      </c>
      <c r="D469" s="133" t="s">
        <v>189</v>
      </c>
      <c r="E469" s="134" t="s">
        <v>2183</v>
      </c>
      <c r="F469" s="135" t="s">
        <v>2184</v>
      </c>
      <c r="G469" s="136" t="s">
        <v>253</v>
      </c>
      <c r="H469" s="137">
        <v>2030</v>
      </c>
      <c r="I469" s="138"/>
      <c r="J469" s="139">
        <f>ROUND(I469*H469,2)</f>
        <v>0</v>
      </c>
      <c r="K469" s="135" t="s">
        <v>193</v>
      </c>
      <c r="L469" s="33"/>
      <c r="M469" s="140" t="s">
        <v>1</v>
      </c>
      <c r="N469" s="141" t="s">
        <v>46</v>
      </c>
      <c r="P469" s="142">
        <f>O469*H469</f>
        <v>0</v>
      </c>
      <c r="Q469" s="142">
        <v>0</v>
      </c>
      <c r="R469" s="142">
        <f>Q469*H469</f>
        <v>0</v>
      </c>
      <c r="S469" s="142">
        <v>0</v>
      </c>
      <c r="T469" s="143">
        <f>S469*H469</f>
        <v>0</v>
      </c>
      <c r="AR469" s="144" t="s">
        <v>194</v>
      </c>
      <c r="AT469" s="144" t="s">
        <v>189</v>
      </c>
      <c r="AU469" s="144" t="s">
        <v>194</v>
      </c>
      <c r="AY469" s="18" t="s">
        <v>187</v>
      </c>
      <c r="BE469" s="145">
        <f>IF(N469="základní",J469,0)</f>
        <v>0</v>
      </c>
      <c r="BF469" s="145">
        <f>IF(N469="snížená",J469,0)</f>
        <v>0</v>
      </c>
      <c r="BG469" s="145">
        <f>IF(N469="zákl. přenesená",J469,0)</f>
        <v>0</v>
      </c>
      <c r="BH469" s="145">
        <f>IF(N469="sníž. přenesená",J469,0)</f>
        <v>0</v>
      </c>
      <c r="BI469" s="145">
        <f>IF(N469="nulová",J469,0)</f>
        <v>0</v>
      </c>
      <c r="BJ469" s="18" t="s">
        <v>21</v>
      </c>
      <c r="BK469" s="145">
        <f>ROUND(I469*H469,2)</f>
        <v>0</v>
      </c>
      <c r="BL469" s="18" t="s">
        <v>194</v>
      </c>
      <c r="BM469" s="144" t="s">
        <v>2185</v>
      </c>
    </row>
    <row r="470" spans="2:65" s="12" customFormat="1" ht="10.199999999999999">
      <c r="B470" s="146"/>
      <c r="D470" s="147" t="s">
        <v>196</v>
      </c>
      <c r="E470" s="148" t="s">
        <v>1</v>
      </c>
      <c r="F470" s="149" t="s">
        <v>2186</v>
      </c>
      <c r="H470" s="150">
        <v>2030</v>
      </c>
      <c r="I470" s="151"/>
      <c r="L470" s="146"/>
      <c r="M470" s="152"/>
      <c r="T470" s="153"/>
      <c r="AT470" s="148" t="s">
        <v>196</v>
      </c>
      <c r="AU470" s="148" t="s">
        <v>194</v>
      </c>
      <c r="AV470" s="12" t="s">
        <v>91</v>
      </c>
      <c r="AW470" s="12" t="s">
        <v>36</v>
      </c>
      <c r="AX470" s="12" t="s">
        <v>81</v>
      </c>
      <c r="AY470" s="148" t="s">
        <v>187</v>
      </c>
    </row>
    <row r="471" spans="2:65" s="13" customFormat="1" ht="10.199999999999999">
      <c r="B471" s="154"/>
      <c r="D471" s="147" t="s">
        <v>196</v>
      </c>
      <c r="E471" s="155" t="s">
        <v>1</v>
      </c>
      <c r="F471" s="156" t="s">
        <v>198</v>
      </c>
      <c r="H471" s="157">
        <v>2030</v>
      </c>
      <c r="I471" s="158"/>
      <c r="L471" s="154"/>
      <c r="M471" s="159"/>
      <c r="T471" s="160"/>
      <c r="AT471" s="155" t="s">
        <v>196</v>
      </c>
      <c r="AU471" s="155" t="s">
        <v>194</v>
      </c>
      <c r="AV471" s="13" t="s">
        <v>194</v>
      </c>
      <c r="AW471" s="13" t="s">
        <v>36</v>
      </c>
      <c r="AX471" s="13" t="s">
        <v>21</v>
      </c>
      <c r="AY471" s="155" t="s">
        <v>187</v>
      </c>
    </row>
    <row r="472" spans="2:65" s="1" customFormat="1" ht="24.15" customHeight="1">
      <c r="B472" s="33"/>
      <c r="C472" s="133" t="s">
        <v>2187</v>
      </c>
      <c r="D472" s="133" t="s">
        <v>189</v>
      </c>
      <c r="E472" s="134" t="s">
        <v>2188</v>
      </c>
      <c r="F472" s="135" t="s">
        <v>2189</v>
      </c>
      <c r="G472" s="136" t="s">
        <v>253</v>
      </c>
      <c r="H472" s="137">
        <v>1015</v>
      </c>
      <c r="I472" s="138"/>
      <c r="J472" s="139">
        <f>ROUND(I472*H472,2)</f>
        <v>0</v>
      </c>
      <c r="K472" s="135" t="s">
        <v>193</v>
      </c>
      <c r="L472" s="33"/>
      <c r="M472" s="140" t="s">
        <v>1</v>
      </c>
      <c r="N472" s="141" t="s">
        <v>46</v>
      </c>
      <c r="P472" s="142">
        <f>O472*H472</f>
        <v>0</v>
      </c>
      <c r="Q472" s="142">
        <v>0</v>
      </c>
      <c r="R472" s="142">
        <f>Q472*H472</f>
        <v>0</v>
      </c>
      <c r="S472" s="142">
        <v>0</v>
      </c>
      <c r="T472" s="143">
        <f>S472*H472</f>
        <v>0</v>
      </c>
      <c r="AR472" s="144" t="s">
        <v>194</v>
      </c>
      <c r="AT472" s="144" t="s">
        <v>189</v>
      </c>
      <c r="AU472" s="144" t="s">
        <v>194</v>
      </c>
      <c r="AY472" s="18" t="s">
        <v>187</v>
      </c>
      <c r="BE472" s="145">
        <f>IF(N472="základní",J472,0)</f>
        <v>0</v>
      </c>
      <c r="BF472" s="145">
        <f>IF(N472="snížená",J472,0)</f>
        <v>0</v>
      </c>
      <c r="BG472" s="145">
        <f>IF(N472="zákl. přenesená",J472,0)</f>
        <v>0</v>
      </c>
      <c r="BH472" s="145">
        <f>IF(N472="sníž. přenesená",J472,0)</f>
        <v>0</v>
      </c>
      <c r="BI472" s="145">
        <f>IF(N472="nulová",J472,0)</f>
        <v>0</v>
      </c>
      <c r="BJ472" s="18" t="s">
        <v>21</v>
      </c>
      <c r="BK472" s="145">
        <f>ROUND(I472*H472,2)</f>
        <v>0</v>
      </c>
      <c r="BL472" s="18" t="s">
        <v>194</v>
      </c>
      <c r="BM472" s="144" t="s">
        <v>2190</v>
      </c>
    </row>
    <row r="473" spans="2:65" s="1" customFormat="1" ht="16.5" customHeight="1">
      <c r="B473" s="33"/>
      <c r="C473" s="170" t="s">
        <v>1991</v>
      </c>
      <c r="D473" s="170" t="s">
        <v>244</v>
      </c>
      <c r="E473" s="171" t="s">
        <v>2191</v>
      </c>
      <c r="F473" s="172" t="s">
        <v>2192</v>
      </c>
      <c r="G473" s="173" t="s">
        <v>750</v>
      </c>
      <c r="H473" s="174">
        <v>30.45</v>
      </c>
      <c r="I473" s="175"/>
      <c r="J473" s="176">
        <f>ROUND(I473*H473,2)</f>
        <v>0</v>
      </c>
      <c r="K473" s="172" t="s">
        <v>1</v>
      </c>
      <c r="L473" s="177"/>
      <c r="M473" s="178" t="s">
        <v>1</v>
      </c>
      <c r="N473" s="179" t="s">
        <v>46</v>
      </c>
      <c r="P473" s="142">
        <f>O473*H473</f>
        <v>0</v>
      </c>
      <c r="Q473" s="142">
        <v>0</v>
      </c>
      <c r="R473" s="142">
        <f>Q473*H473</f>
        <v>0</v>
      </c>
      <c r="S473" s="142">
        <v>0</v>
      </c>
      <c r="T473" s="143">
        <f>S473*H473</f>
        <v>0</v>
      </c>
      <c r="AR473" s="144" t="s">
        <v>234</v>
      </c>
      <c r="AT473" s="144" t="s">
        <v>244</v>
      </c>
      <c r="AU473" s="144" t="s">
        <v>194</v>
      </c>
      <c r="AY473" s="18" t="s">
        <v>187</v>
      </c>
      <c r="BE473" s="145">
        <f>IF(N473="základní",J473,0)</f>
        <v>0</v>
      </c>
      <c r="BF473" s="145">
        <f>IF(N473="snížená",J473,0)</f>
        <v>0</v>
      </c>
      <c r="BG473" s="145">
        <f>IF(N473="zákl. přenesená",J473,0)</f>
        <v>0</v>
      </c>
      <c r="BH473" s="145">
        <f>IF(N473="sníž. přenesená",J473,0)</f>
        <v>0</v>
      </c>
      <c r="BI473" s="145">
        <f>IF(N473="nulová",J473,0)</f>
        <v>0</v>
      </c>
      <c r="BJ473" s="18" t="s">
        <v>21</v>
      </c>
      <c r="BK473" s="145">
        <f>ROUND(I473*H473,2)</f>
        <v>0</v>
      </c>
      <c r="BL473" s="18" t="s">
        <v>194</v>
      </c>
      <c r="BM473" s="144" t="s">
        <v>2193</v>
      </c>
    </row>
    <row r="474" spans="2:65" s="1" customFormat="1" ht="28.8">
      <c r="B474" s="33"/>
      <c r="D474" s="147" t="s">
        <v>219</v>
      </c>
      <c r="F474" s="167" t="s">
        <v>2194</v>
      </c>
      <c r="I474" s="168"/>
      <c r="L474" s="33"/>
      <c r="M474" s="169"/>
      <c r="T474" s="57"/>
      <c r="AT474" s="18" t="s">
        <v>219</v>
      </c>
      <c r="AU474" s="18" t="s">
        <v>194</v>
      </c>
    </row>
    <row r="475" spans="2:65" s="1" customFormat="1" ht="16.5" customHeight="1">
      <c r="B475" s="33"/>
      <c r="C475" s="133" t="s">
        <v>2195</v>
      </c>
      <c r="D475" s="133" t="s">
        <v>189</v>
      </c>
      <c r="E475" s="134" t="s">
        <v>2196</v>
      </c>
      <c r="F475" s="135" t="s">
        <v>2197</v>
      </c>
      <c r="G475" s="136" t="s">
        <v>253</v>
      </c>
      <c r="H475" s="137">
        <v>2030</v>
      </c>
      <c r="I475" s="138"/>
      <c r="J475" s="139">
        <f>ROUND(I475*H475,2)</f>
        <v>0</v>
      </c>
      <c r="K475" s="135" t="s">
        <v>193</v>
      </c>
      <c r="L475" s="33"/>
      <c r="M475" s="140" t="s">
        <v>1</v>
      </c>
      <c r="N475" s="141" t="s">
        <v>46</v>
      </c>
      <c r="P475" s="142">
        <f>O475*H475</f>
        <v>0</v>
      </c>
      <c r="Q475" s="142">
        <v>0</v>
      </c>
      <c r="R475" s="142">
        <f>Q475*H475</f>
        <v>0</v>
      </c>
      <c r="S475" s="142">
        <v>0</v>
      </c>
      <c r="T475" s="143">
        <f>S475*H475</f>
        <v>0</v>
      </c>
      <c r="AR475" s="144" t="s">
        <v>194</v>
      </c>
      <c r="AT475" s="144" t="s">
        <v>189</v>
      </c>
      <c r="AU475" s="144" t="s">
        <v>194</v>
      </c>
      <c r="AY475" s="18" t="s">
        <v>187</v>
      </c>
      <c r="BE475" s="145">
        <f>IF(N475="základní",J475,0)</f>
        <v>0</v>
      </c>
      <c r="BF475" s="145">
        <f>IF(N475="snížená",J475,0)</f>
        <v>0</v>
      </c>
      <c r="BG475" s="145">
        <f>IF(N475="zákl. přenesená",J475,0)</f>
        <v>0</v>
      </c>
      <c r="BH475" s="145">
        <f>IF(N475="sníž. přenesená",J475,0)</f>
        <v>0</v>
      </c>
      <c r="BI475" s="145">
        <f>IF(N475="nulová",J475,0)</f>
        <v>0</v>
      </c>
      <c r="BJ475" s="18" t="s">
        <v>21</v>
      </c>
      <c r="BK475" s="145">
        <f>ROUND(I475*H475,2)</f>
        <v>0</v>
      </c>
      <c r="BL475" s="18" t="s">
        <v>194</v>
      </c>
      <c r="BM475" s="144" t="s">
        <v>2198</v>
      </c>
    </row>
    <row r="476" spans="2:65" s="12" customFormat="1" ht="10.199999999999999">
      <c r="B476" s="146"/>
      <c r="D476" s="147" t="s">
        <v>196</v>
      </c>
      <c r="E476" s="148" t="s">
        <v>1</v>
      </c>
      <c r="F476" s="149" t="s">
        <v>2186</v>
      </c>
      <c r="H476" s="150">
        <v>2030</v>
      </c>
      <c r="I476" s="151"/>
      <c r="L476" s="146"/>
      <c r="M476" s="152"/>
      <c r="T476" s="153"/>
      <c r="AT476" s="148" t="s">
        <v>196</v>
      </c>
      <c r="AU476" s="148" t="s">
        <v>194</v>
      </c>
      <c r="AV476" s="12" t="s">
        <v>91</v>
      </c>
      <c r="AW476" s="12" t="s">
        <v>36</v>
      </c>
      <c r="AX476" s="12" t="s">
        <v>81</v>
      </c>
      <c r="AY476" s="148" t="s">
        <v>187</v>
      </c>
    </row>
    <row r="477" spans="2:65" s="13" customFormat="1" ht="10.199999999999999">
      <c r="B477" s="154"/>
      <c r="D477" s="147" t="s">
        <v>196</v>
      </c>
      <c r="E477" s="155" t="s">
        <v>1</v>
      </c>
      <c r="F477" s="156" t="s">
        <v>198</v>
      </c>
      <c r="H477" s="157">
        <v>2030</v>
      </c>
      <c r="I477" s="158"/>
      <c r="L477" s="154"/>
      <c r="M477" s="159"/>
      <c r="T477" s="160"/>
      <c r="AT477" s="155" t="s">
        <v>196</v>
      </c>
      <c r="AU477" s="155" t="s">
        <v>194</v>
      </c>
      <c r="AV477" s="13" t="s">
        <v>194</v>
      </c>
      <c r="AW477" s="13" t="s">
        <v>36</v>
      </c>
      <c r="AX477" s="13" t="s">
        <v>21</v>
      </c>
      <c r="AY477" s="155" t="s">
        <v>187</v>
      </c>
    </row>
    <row r="478" spans="2:65" s="1" customFormat="1" ht="16.5" customHeight="1">
      <c r="B478" s="33"/>
      <c r="C478" s="133" t="s">
        <v>1994</v>
      </c>
      <c r="D478" s="133" t="s">
        <v>189</v>
      </c>
      <c r="E478" s="134" t="s">
        <v>2199</v>
      </c>
      <c r="F478" s="135" t="s">
        <v>2200</v>
      </c>
      <c r="G478" s="136" t="s">
        <v>192</v>
      </c>
      <c r="H478" s="137">
        <v>10.15</v>
      </c>
      <c r="I478" s="138"/>
      <c r="J478" s="139">
        <f>ROUND(I478*H478,2)</f>
        <v>0</v>
      </c>
      <c r="K478" s="135" t="s">
        <v>193</v>
      </c>
      <c r="L478" s="33"/>
      <c r="M478" s="140" t="s">
        <v>1</v>
      </c>
      <c r="N478" s="141" t="s">
        <v>46</v>
      </c>
      <c r="P478" s="142">
        <f>O478*H478</f>
        <v>0</v>
      </c>
      <c r="Q478" s="142">
        <v>0</v>
      </c>
      <c r="R478" s="142">
        <f>Q478*H478</f>
        <v>0</v>
      </c>
      <c r="S478" s="142">
        <v>0</v>
      </c>
      <c r="T478" s="143">
        <f>S478*H478</f>
        <v>0</v>
      </c>
      <c r="AR478" s="144" t="s">
        <v>194</v>
      </c>
      <c r="AT478" s="144" t="s">
        <v>189</v>
      </c>
      <c r="AU478" s="144" t="s">
        <v>194</v>
      </c>
      <c r="AY478" s="18" t="s">
        <v>187</v>
      </c>
      <c r="BE478" s="145">
        <f>IF(N478="základní",J478,0)</f>
        <v>0</v>
      </c>
      <c r="BF478" s="145">
        <f>IF(N478="snížená",J478,0)</f>
        <v>0</v>
      </c>
      <c r="BG478" s="145">
        <f>IF(N478="zákl. přenesená",J478,0)</f>
        <v>0</v>
      </c>
      <c r="BH478" s="145">
        <f>IF(N478="sníž. přenesená",J478,0)</f>
        <v>0</v>
      </c>
      <c r="BI478" s="145">
        <f>IF(N478="nulová",J478,0)</f>
        <v>0</v>
      </c>
      <c r="BJ478" s="18" t="s">
        <v>21</v>
      </c>
      <c r="BK478" s="145">
        <f>ROUND(I478*H478,2)</f>
        <v>0</v>
      </c>
      <c r="BL478" s="18" t="s">
        <v>194</v>
      </c>
      <c r="BM478" s="144" t="s">
        <v>2201</v>
      </c>
    </row>
    <row r="479" spans="2:65" s="12" customFormat="1" ht="10.199999999999999">
      <c r="B479" s="146"/>
      <c r="D479" s="147" t="s">
        <v>196</v>
      </c>
      <c r="E479" s="148" t="s">
        <v>1</v>
      </c>
      <c r="F479" s="149" t="s">
        <v>2202</v>
      </c>
      <c r="H479" s="150">
        <v>10.15</v>
      </c>
      <c r="I479" s="151"/>
      <c r="L479" s="146"/>
      <c r="M479" s="152"/>
      <c r="T479" s="153"/>
      <c r="AT479" s="148" t="s">
        <v>196</v>
      </c>
      <c r="AU479" s="148" t="s">
        <v>194</v>
      </c>
      <c r="AV479" s="12" t="s">
        <v>91</v>
      </c>
      <c r="AW479" s="12" t="s">
        <v>36</v>
      </c>
      <c r="AX479" s="12" t="s">
        <v>81</v>
      </c>
      <c r="AY479" s="148" t="s">
        <v>187</v>
      </c>
    </row>
    <row r="480" spans="2:65" s="13" customFormat="1" ht="10.199999999999999">
      <c r="B480" s="154"/>
      <c r="D480" s="147" t="s">
        <v>196</v>
      </c>
      <c r="E480" s="155" t="s">
        <v>1</v>
      </c>
      <c r="F480" s="156" t="s">
        <v>198</v>
      </c>
      <c r="H480" s="157">
        <v>10.15</v>
      </c>
      <c r="I480" s="158"/>
      <c r="L480" s="154"/>
      <c r="M480" s="159"/>
      <c r="T480" s="160"/>
      <c r="AT480" s="155" t="s">
        <v>196</v>
      </c>
      <c r="AU480" s="155" t="s">
        <v>194</v>
      </c>
      <c r="AV480" s="13" t="s">
        <v>194</v>
      </c>
      <c r="AW480" s="13" t="s">
        <v>36</v>
      </c>
      <c r="AX480" s="13" t="s">
        <v>21</v>
      </c>
      <c r="AY480" s="155" t="s">
        <v>187</v>
      </c>
    </row>
    <row r="481" spans="2:65" s="1" customFormat="1" ht="16.5" customHeight="1">
      <c r="B481" s="33"/>
      <c r="C481" s="133" t="s">
        <v>2203</v>
      </c>
      <c r="D481" s="133" t="s">
        <v>189</v>
      </c>
      <c r="E481" s="134" t="s">
        <v>1986</v>
      </c>
      <c r="F481" s="135" t="s">
        <v>1987</v>
      </c>
      <c r="G481" s="136" t="s">
        <v>192</v>
      </c>
      <c r="H481" s="137">
        <v>10.15</v>
      </c>
      <c r="I481" s="138"/>
      <c r="J481" s="139">
        <f>ROUND(I481*H481,2)</f>
        <v>0</v>
      </c>
      <c r="K481" s="135" t="s">
        <v>193</v>
      </c>
      <c r="L481" s="33"/>
      <c r="M481" s="140" t="s">
        <v>1</v>
      </c>
      <c r="N481" s="141" t="s">
        <v>46</v>
      </c>
      <c r="P481" s="142">
        <f>O481*H481</f>
        <v>0</v>
      </c>
      <c r="Q481" s="142">
        <v>0</v>
      </c>
      <c r="R481" s="142">
        <f>Q481*H481</f>
        <v>0</v>
      </c>
      <c r="S481" s="142">
        <v>0</v>
      </c>
      <c r="T481" s="143">
        <f>S481*H481</f>
        <v>0</v>
      </c>
      <c r="AR481" s="144" t="s">
        <v>194</v>
      </c>
      <c r="AT481" s="144" t="s">
        <v>189</v>
      </c>
      <c r="AU481" s="144" t="s">
        <v>194</v>
      </c>
      <c r="AY481" s="18" t="s">
        <v>187</v>
      </c>
      <c r="BE481" s="145">
        <f>IF(N481="základní",J481,0)</f>
        <v>0</v>
      </c>
      <c r="BF481" s="145">
        <f>IF(N481="snížená",J481,0)</f>
        <v>0</v>
      </c>
      <c r="BG481" s="145">
        <f>IF(N481="zákl. přenesená",J481,0)</f>
        <v>0</v>
      </c>
      <c r="BH481" s="145">
        <f>IF(N481="sníž. přenesená",J481,0)</f>
        <v>0</v>
      </c>
      <c r="BI481" s="145">
        <f>IF(N481="nulová",J481,0)</f>
        <v>0</v>
      </c>
      <c r="BJ481" s="18" t="s">
        <v>21</v>
      </c>
      <c r="BK481" s="145">
        <f>ROUND(I481*H481,2)</f>
        <v>0</v>
      </c>
      <c r="BL481" s="18" t="s">
        <v>194</v>
      </c>
      <c r="BM481" s="144" t="s">
        <v>2204</v>
      </c>
    </row>
    <row r="482" spans="2:65" s="1" customFormat="1" ht="21.75" customHeight="1">
      <c r="B482" s="33"/>
      <c r="C482" s="133" t="s">
        <v>1999</v>
      </c>
      <c r="D482" s="133" t="s">
        <v>189</v>
      </c>
      <c r="E482" s="134" t="s">
        <v>2205</v>
      </c>
      <c r="F482" s="135" t="s">
        <v>2206</v>
      </c>
      <c r="G482" s="136" t="s">
        <v>253</v>
      </c>
      <c r="H482" s="137">
        <v>10150</v>
      </c>
      <c r="I482" s="138"/>
      <c r="J482" s="139">
        <f>ROUND(I482*H482,2)</f>
        <v>0</v>
      </c>
      <c r="K482" s="135" t="s">
        <v>193</v>
      </c>
      <c r="L482" s="33"/>
      <c r="M482" s="140" t="s">
        <v>1</v>
      </c>
      <c r="N482" s="141" t="s">
        <v>46</v>
      </c>
      <c r="P482" s="142">
        <f>O482*H482</f>
        <v>0</v>
      </c>
      <c r="Q482" s="142">
        <v>0</v>
      </c>
      <c r="R482" s="142">
        <f>Q482*H482</f>
        <v>0</v>
      </c>
      <c r="S482" s="142">
        <v>0</v>
      </c>
      <c r="T482" s="143">
        <f>S482*H482</f>
        <v>0</v>
      </c>
      <c r="AR482" s="144" t="s">
        <v>194</v>
      </c>
      <c r="AT482" s="144" t="s">
        <v>189</v>
      </c>
      <c r="AU482" s="144" t="s">
        <v>194</v>
      </c>
      <c r="AY482" s="18" t="s">
        <v>187</v>
      </c>
      <c r="BE482" s="145">
        <f>IF(N482="základní",J482,0)</f>
        <v>0</v>
      </c>
      <c r="BF482" s="145">
        <f>IF(N482="snížená",J482,0)</f>
        <v>0</v>
      </c>
      <c r="BG482" s="145">
        <f>IF(N482="zákl. přenesená",J482,0)</f>
        <v>0</v>
      </c>
      <c r="BH482" s="145">
        <f>IF(N482="sníž. přenesená",J482,0)</f>
        <v>0</v>
      </c>
      <c r="BI482" s="145">
        <f>IF(N482="nulová",J482,0)</f>
        <v>0</v>
      </c>
      <c r="BJ482" s="18" t="s">
        <v>21</v>
      </c>
      <c r="BK482" s="145">
        <f>ROUND(I482*H482,2)</f>
        <v>0</v>
      </c>
      <c r="BL482" s="18" t="s">
        <v>194</v>
      </c>
      <c r="BM482" s="144" t="s">
        <v>2207</v>
      </c>
    </row>
    <row r="483" spans="2:65" s="1" customFormat="1" ht="19.2">
      <c r="B483" s="33"/>
      <c r="D483" s="147" t="s">
        <v>219</v>
      </c>
      <c r="F483" s="167" t="s">
        <v>2208</v>
      </c>
      <c r="I483" s="168"/>
      <c r="L483" s="33"/>
      <c r="M483" s="169"/>
      <c r="T483" s="57"/>
      <c r="AT483" s="18" t="s">
        <v>219</v>
      </c>
      <c r="AU483" s="18" t="s">
        <v>194</v>
      </c>
    </row>
    <row r="484" spans="2:65" s="12" customFormat="1" ht="10.199999999999999">
      <c r="B484" s="146"/>
      <c r="D484" s="147" t="s">
        <v>196</v>
      </c>
      <c r="E484" s="148" t="s">
        <v>1</v>
      </c>
      <c r="F484" s="149" t="s">
        <v>2209</v>
      </c>
      <c r="H484" s="150">
        <v>10150</v>
      </c>
      <c r="I484" s="151"/>
      <c r="L484" s="146"/>
      <c r="M484" s="152"/>
      <c r="T484" s="153"/>
      <c r="AT484" s="148" t="s">
        <v>196</v>
      </c>
      <c r="AU484" s="148" t="s">
        <v>194</v>
      </c>
      <c r="AV484" s="12" t="s">
        <v>91</v>
      </c>
      <c r="AW484" s="12" t="s">
        <v>36</v>
      </c>
      <c r="AX484" s="12" t="s">
        <v>81</v>
      </c>
      <c r="AY484" s="148" t="s">
        <v>187</v>
      </c>
    </row>
    <row r="485" spans="2:65" s="13" customFormat="1" ht="10.199999999999999">
      <c r="B485" s="154"/>
      <c r="D485" s="147" t="s">
        <v>196</v>
      </c>
      <c r="E485" s="155" t="s">
        <v>1</v>
      </c>
      <c r="F485" s="156" t="s">
        <v>198</v>
      </c>
      <c r="H485" s="157">
        <v>10150</v>
      </c>
      <c r="I485" s="158"/>
      <c r="L485" s="154"/>
      <c r="M485" s="159"/>
      <c r="T485" s="160"/>
      <c r="AT485" s="155" t="s">
        <v>196</v>
      </c>
      <c r="AU485" s="155" t="s">
        <v>194</v>
      </c>
      <c r="AV485" s="13" t="s">
        <v>194</v>
      </c>
      <c r="AW485" s="13" t="s">
        <v>36</v>
      </c>
      <c r="AX485" s="13" t="s">
        <v>21</v>
      </c>
      <c r="AY485" s="155" t="s">
        <v>187</v>
      </c>
    </row>
    <row r="486" spans="2:65" s="16" customFormat="1" ht="20.85" customHeight="1">
      <c r="B486" s="194"/>
      <c r="D486" s="195" t="s">
        <v>80</v>
      </c>
      <c r="E486" s="195" t="s">
        <v>2210</v>
      </c>
      <c r="F486" s="195" t="s">
        <v>2211</v>
      </c>
      <c r="I486" s="196"/>
      <c r="J486" s="197">
        <f>BK486</f>
        <v>0</v>
      </c>
      <c r="L486" s="194"/>
      <c r="M486" s="198"/>
      <c r="P486" s="199">
        <f>SUM(P487:P503)</f>
        <v>0</v>
      </c>
      <c r="R486" s="199">
        <f>SUM(R487:R503)</f>
        <v>0</v>
      </c>
      <c r="T486" s="200">
        <f>SUM(T487:T503)</f>
        <v>0</v>
      </c>
      <c r="AR486" s="195" t="s">
        <v>21</v>
      </c>
      <c r="AT486" s="201" t="s">
        <v>80</v>
      </c>
      <c r="AU486" s="201" t="s">
        <v>205</v>
      </c>
      <c r="AY486" s="195" t="s">
        <v>187</v>
      </c>
      <c r="BK486" s="202">
        <f>SUM(BK487:BK503)</f>
        <v>0</v>
      </c>
    </row>
    <row r="487" spans="2:65" s="1" customFormat="1" ht="16.5" customHeight="1">
      <c r="B487" s="33"/>
      <c r="C487" s="133" t="s">
        <v>2212</v>
      </c>
      <c r="D487" s="133" t="s">
        <v>189</v>
      </c>
      <c r="E487" s="134" t="s">
        <v>2183</v>
      </c>
      <c r="F487" s="135" t="s">
        <v>2184</v>
      </c>
      <c r="G487" s="136" t="s">
        <v>253</v>
      </c>
      <c r="H487" s="137">
        <v>400</v>
      </c>
      <c r="I487" s="138"/>
      <c r="J487" s="139">
        <f>ROUND(I487*H487,2)</f>
        <v>0</v>
      </c>
      <c r="K487" s="135" t="s">
        <v>193</v>
      </c>
      <c r="L487" s="33"/>
      <c r="M487" s="140" t="s">
        <v>1</v>
      </c>
      <c r="N487" s="141" t="s">
        <v>46</v>
      </c>
      <c r="P487" s="142">
        <f>O487*H487</f>
        <v>0</v>
      </c>
      <c r="Q487" s="142">
        <v>0</v>
      </c>
      <c r="R487" s="142">
        <f>Q487*H487</f>
        <v>0</v>
      </c>
      <c r="S487" s="142">
        <v>0</v>
      </c>
      <c r="T487" s="143">
        <f>S487*H487</f>
        <v>0</v>
      </c>
      <c r="AR487" s="144" t="s">
        <v>194</v>
      </c>
      <c r="AT487" s="144" t="s">
        <v>189</v>
      </c>
      <c r="AU487" s="144" t="s">
        <v>194</v>
      </c>
      <c r="AY487" s="18" t="s">
        <v>187</v>
      </c>
      <c r="BE487" s="145">
        <f>IF(N487="základní",J487,0)</f>
        <v>0</v>
      </c>
      <c r="BF487" s="145">
        <f>IF(N487="snížená",J487,0)</f>
        <v>0</v>
      </c>
      <c r="BG487" s="145">
        <f>IF(N487="zákl. přenesená",J487,0)</f>
        <v>0</v>
      </c>
      <c r="BH487" s="145">
        <f>IF(N487="sníž. přenesená",J487,0)</f>
        <v>0</v>
      </c>
      <c r="BI487" s="145">
        <f>IF(N487="nulová",J487,0)</f>
        <v>0</v>
      </c>
      <c r="BJ487" s="18" t="s">
        <v>21</v>
      </c>
      <c r="BK487" s="145">
        <f>ROUND(I487*H487,2)</f>
        <v>0</v>
      </c>
      <c r="BL487" s="18" t="s">
        <v>194</v>
      </c>
      <c r="BM487" s="144" t="s">
        <v>2213</v>
      </c>
    </row>
    <row r="488" spans="2:65" s="12" customFormat="1" ht="10.199999999999999">
      <c r="B488" s="146"/>
      <c r="D488" s="147" t="s">
        <v>196</v>
      </c>
      <c r="E488" s="148" t="s">
        <v>1</v>
      </c>
      <c r="F488" s="149" t="s">
        <v>2214</v>
      </c>
      <c r="H488" s="150">
        <v>400</v>
      </c>
      <c r="I488" s="151"/>
      <c r="L488" s="146"/>
      <c r="M488" s="152"/>
      <c r="T488" s="153"/>
      <c r="AT488" s="148" t="s">
        <v>196</v>
      </c>
      <c r="AU488" s="148" t="s">
        <v>194</v>
      </c>
      <c r="AV488" s="12" t="s">
        <v>91</v>
      </c>
      <c r="AW488" s="12" t="s">
        <v>36</v>
      </c>
      <c r="AX488" s="12" t="s">
        <v>81</v>
      </c>
      <c r="AY488" s="148" t="s">
        <v>187</v>
      </c>
    </row>
    <row r="489" spans="2:65" s="13" customFormat="1" ht="10.199999999999999">
      <c r="B489" s="154"/>
      <c r="D489" s="147" t="s">
        <v>196</v>
      </c>
      <c r="E489" s="155" t="s">
        <v>1</v>
      </c>
      <c r="F489" s="156" t="s">
        <v>198</v>
      </c>
      <c r="H489" s="157">
        <v>400</v>
      </c>
      <c r="I489" s="158"/>
      <c r="L489" s="154"/>
      <c r="M489" s="159"/>
      <c r="T489" s="160"/>
      <c r="AT489" s="155" t="s">
        <v>196</v>
      </c>
      <c r="AU489" s="155" t="s">
        <v>194</v>
      </c>
      <c r="AV489" s="13" t="s">
        <v>194</v>
      </c>
      <c r="AW489" s="13" t="s">
        <v>36</v>
      </c>
      <c r="AX489" s="13" t="s">
        <v>21</v>
      </c>
      <c r="AY489" s="155" t="s">
        <v>187</v>
      </c>
    </row>
    <row r="490" spans="2:65" s="1" customFormat="1" ht="24.15" customHeight="1">
      <c r="B490" s="33"/>
      <c r="C490" s="133" t="s">
        <v>2004</v>
      </c>
      <c r="D490" s="133" t="s">
        <v>189</v>
      </c>
      <c r="E490" s="134" t="s">
        <v>2215</v>
      </c>
      <c r="F490" s="135" t="s">
        <v>2216</v>
      </c>
      <c r="G490" s="136" t="s">
        <v>253</v>
      </c>
      <c r="H490" s="137">
        <v>200</v>
      </c>
      <c r="I490" s="138"/>
      <c r="J490" s="139">
        <f>ROUND(I490*H490,2)</f>
        <v>0</v>
      </c>
      <c r="K490" s="135" t="s">
        <v>193</v>
      </c>
      <c r="L490" s="33"/>
      <c r="M490" s="140" t="s">
        <v>1</v>
      </c>
      <c r="N490" s="141" t="s">
        <v>46</v>
      </c>
      <c r="P490" s="142">
        <f>O490*H490</f>
        <v>0</v>
      </c>
      <c r="Q490" s="142">
        <v>0</v>
      </c>
      <c r="R490" s="142">
        <f>Q490*H490</f>
        <v>0</v>
      </c>
      <c r="S490" s="142">
        <v>0</v>
      </c>
      <c r="T490" s="143">
        <f>S490*H490</f>
        <v>0</v>
      </c>
      <c r="AR490" s="144" t="s">
        <v>194</v>
      </c>
      <c r="AT490" s="144" t="s">
        <v>189</v>
      </c>
      <c r="AU490" s="144" t="s">
        <v>194</v>
      </c>
      <c r="AY490" s="18" t="s">
        <v>187</v>
      </c>
      <c r="BE490" s="145">
        <f>IF(N490="základní",J490,0)</f>
        <v>0</v>
      </c>
      <c r="BF490" s="145">
        <f>IF(N490="snížená",J490,0)</f>
        <v>0</v>
      </c>
      <c r="BG490" s="145">
        <f>IF(N490="zákl. přenesená",J490,0)</f>
        <v>0</v>
      </c>
      <c r="BH490" s="145">
        <f>IF(N490="sníž. přenesená",J490,0)</f>
        <v>0</v>
      </c>
      <c r="BI490" s="145">
        <f>IF(N490="nulová",J490,0)</f>
        <v>0</v>
      </c>
      <c r="BJ490" s="18" t="s">
        <v>21</v>
      </c>
      <c r="BK490" s="145">
        <f>ROUND(I490*H490,2)</f>
        <v>0</v>
      </c>
      <c r="BL490" s="18" t="s">
        <v>194</v>
      </c>
      <c r="BM490" s="144" t="s">
        <v>2217</v>
      </c>
    </row>
    <row r="491" spans="2:65" s="1" customFormat="1" ht="16.5" customHeight="1">
      <c r="B491" s="33"/>
      <c r="C491" s="170" t="s">
        <v>2218</v>
      </c>
      <c r="D491" s="170" t="s">
        <v>244</v>
      </c>
      <c r="E491" s="171" t="s">
        <v>2219</v>
      </c>
      <c r="F491" s="172" t="s">
        <v>2220</v>
      </c>
      <c r="G491" s="173" t="s">
        <v>750</v>
      </c>
      <c r="H491" s="174">
        <v>0.3</v>
      </c>
      <c r="I491" s="175"/>
      <c r="J491" s="176">
        <f>ROUND(I491*H491,2)</f>
        <v>0</v>
      </c>
      <c r="K491" s="172" t="s">
        <v>1</v>
      </c>
      <c r="L491" s="177"/>
      <c r="M491" s="178" t="s">
        <v>1</v>
      </c>
      <c r="N491" s="179" t="s">
        <v>46</v>
      </c>
      <c r="P491" s="142">
        <f>O491*H491</f>
        <v>0</v>
      </c>
      <c r="Q491" s="142">
        <v>0</v>
      </c>
      <c r="R491" s="142">
        <f>Q491*H491</f>
        <v>0</v>
      </c>
      <c r="S491" s="142">
        <v>0</v>
      </c>
      <c r="T491" s="143">
        <f>S491*H491</f>
        <v>0</v>
      </c>
      <c r="AR491" s="144" t="s">
        <v>234</v>
      </c>
      <c r="AT491" s="144" t="s">
        <v>244</v>
      </c>
      <c r="AU491" s="144" t="s">
        <v>194</v>
      </c>
      <c r="AY491" s="18" t="s">
        <v>187</v>
      </c>
      <c r="BE491" s="145">
        <f>IF(N491="základní",J491,0)</f>
        <v>0</v>
      </c>
      <c r="BF491" s="145">
        <f>IF(N491="snížená",J491,0)</f>
        <v>0</v>
      </c>
      <c r="BG491" s="145">
        <f>IF(N491="zákl. přenesená",J491,0)</f>
        <v>0</v>
      </c>
      <c r="BH491" s="145">
        <f>IF(N491="sníž. přenesená",J491,0)</f>
        <v>0</v>
      </c>
      <c r="BI491" s="145">
        <f>IF(N491="nulová",J491,0)</f>
        <v>0</v>
      </c>
      <c r="BJ491" s="18" t="s">
        <v>21</v>
      </c>
      <c r="BK491" s="145">
        <f>ROUND(I491*H491,2)</f>
        <v>0</v>
      </c>
      <c r="BL491" s="18" t="s">
        <v>194</v>
      </c>
      <c r="BM491" s="144" t="s">
        <v>2221</v>
      </c>
    </row>
    <row r="492" spans="2:65" s="1" customFormat="1" ht="105.6">
      <c r="B492" s="33"/>
      <c r="D492" s="147" t="s">
        <v>219</v>
      </c>
      <c r="F492" s="167" t="s">
        <v>2222</v>
      </c>
      <c r="I492" s="168"/>
      <c r="L492" s="33"/>
      <c r="M492" s="169"/>
      <c r="T492" s="57"/>
      <c r="AT492" s="18" t="s">
        <v>219</v>
      </c>
      <c r="AU492" s="18" t="s">
        <v>194</v>
      </c>
    </row>
    <row r="493" spans="2:65" s="1" customFormat="1" ht="16.5" customHeight="1">
      <c r="B493" s="33"/>
      <c r="C493" s="133" t="s">
        <v>1138</v>
      </c>
      <c r="D493" s="133" t="s">
        <v>189</v>
      </c>
      <c r="E493" s="134" t="s">
        <v>2196</v>
      </c>
      <c r="F493" s="135" t="s">
        <v>2197</v>
      </c>
      <c r="G493" s="136" t="s">
        <v>253</v>
      </c>
      <c r="H493" s="137">
        <v>400</v>
      </c>
      <c r="I493" s="138"/>
      <c r="J493" s="139">
        <f>ROUND(I493*H493,2)</f>
        <v>0</v>
      </c>
      <c r="K493" s="135" t="s">
        <v>193</v>
      </c>
      <c r="L493" s="33"/>
      <c r="M493" s="140" t="s">
        <v>1</v>
      </c>
      <c r="N493" s="141" t="s">
        <v>46</v>
      </c>
      <c r="P493" s="142">
        <f>O493*H493</f>
        <v>0</v>
      </c>
      <c r="Q493" s="142">
        <v>0</v>
      </c>
      <c r="R493" s="142">
        <f>Q493*H493</f>
        <v>0</v>
      </c>
      <c r="S493" s="142">
        <v>0</v>
      </c>
      <c r="T493" s="143">
        <f>S493*H493</f>
        <v>0</v>
      </c>
      <c r="AR493" s="144" t="s">
        <v>194</v>
      </c>
      <c r="AT493" s="144" t="s">
        <v>189</v>
      </c>
      <c r="AU493" s="144" t="s">
        <v>194</v>
      </c>
      <c r="AY493" s="18" t="s">
        <v>187</v>
      </c>
      <c r="BE493" s="145">
        <f>IF(N493="základní",J493,0)</f>
        <v>0</v>
      </c>
      <c r="BF493" s="145">
        <f>IF(N493="snížená",J493,0)</f>
        <v>0</v>
      </c>
      <c r="BG493" s="145">
        <f>IF(N493="zákl. přenesená",J493,0)</f>
        <v>0</v>
      </c>
      <c r="BH493" s="145">
        <f>IF(N493="sníž. přenesená",J493,0)</f>
        <v>0</v>
      </c>
      <c r="BI493" s="145">
        <f>IF(N493="nulová",J493,0)</f>
        <v>0</v>
      </c>
      <c r="BJ493" s="18" t="s">
        <v>21</v>
      </c>
      <c r="BK493" s="145">
        <f>ROUND(I493*H493,2)</f>
        <v>0</v>
      </c>
      <c r="BL493" s="18" t="s">
        <v>194</v>
      </c>
      <c r="BM493" s="144" t="s">
        <v>2223</v>
      </c>
    </row>
    <row r="494" spans="2:65" s="12" customFormat="1" ht="10.199999999999999">
      <c r="B494" s="146"/>
      <c r="D494" s="147" t="s">
        <v>196</v>
      </c>
      <c r="E494" s="148" t="s">
        <v>1</v>
      </c>
      <c r="F494" s="149" t="s">
        <v>2214</v>
      </c>
      <c r="H494" s="150">
        <v>400</v>
      </c>
      <c r="I494" s="151"/>
      <c r="L494" s="146"/>
      <c r="M494" s="152"/>
      <c r="T494" s="153"/>
      <c r="AT494" s="148" t="s">
        <v>196</v>
      </c>
      <c r="AU494" s="148" t="s">
        <v>194</v>
      </c>
      <c r="AV494" s="12" t="s">
        <v>91</v>
      </c>
      <c r="AW494" s="12" t="s">
        <v>36</v>
      </c>
      <c r="AX494" s="12" t="s">
        <v>81</v>
      </c>
      <c r="AY494" s="148" t="s">
        <v>187</v>
      </c>
    </row>
    <row r="495" spans="2:65" s="13" customFormat="1" ht="10.199999999999999">
      <c r="B495" s="154"/>
      <c r="D495" s="147" t="s">
        <v>196</v>
      </c>
      <c r="E495" s="155" t="s">
        <v>1</v>
      </c>
      <c r="F495" s="156" t="s">
        <v>198</v>
      </c>
      <c r="H495" s="157">
        <v>400</v>
      </c>
      <c r="I495" s="158"/>
      <c r="L495" s="154"/>
      <c r="M495" s="159"/>
      <c r="T495" s="160"/>
      <c r="AT495" s="155" t="s">
        <v>196</v>
      </c>
      <c r="AU495" s="155" t="s">
        <v>194</v>
      </c>
      <c r="AV495" s="13" t="s">
        <v>194</v>
      </c>
      <c r="AW495" s="13" t="s">
        <v>36</v>
      </c>
      <c r="AX495" s="13" t="s">
        <v>21</v>
      </c>
      <c r="AY495" s="155" t="s">
        <v>187</v>
      </c>
    </row>
    <row r="496" spans="2:65" s="1" customFormat="1" ht="16.5" customHeight="1">
      <c r="B496" s="33"/>
      <c r="C496" s="133" t="s">
        <v>2224</v>
      </c>
      <c r="D496" s="133" t="s">
        <v>189</v>
      </c>
      <c r="E496" s="134" t="s">
        <v>2199</v>
      </c>
      <c r="F496" s="135" t="s">
        <v>2200</v>
      </c>
      <c r="G496" s="136" t="s">
        <v>192</v>
      </c>
      <c r="H496" s="137">
        <v>2</v>
      </c>
      <c r="I496" s="138"/>
      <c r="J496" s="139">
        <f>ROUND(I496*H496,2)</f>
        <v>0</v>
      </c>
      <c r="K496" s="135" t="s">
        <v>193</v>
      </c>
      <c r="L496" s="33"/>
      <c r="M496" s="140" t="s">
        <v>1</v>
      </c>
      <c r="N496" s="141" t="s">
        <v>46</v>
      </c>
      <c r="P496" s="142">
        <f>O496*H496</f>
        <v>0</v>
      </c>
      <c r="Q496" s="142">
        <v>0</v>
      </c>
      <c r="R496" s="142">
        <f>Q496*H496</f>
        <v>0</v>
      </c>
      <c r="S496" s="142">
        <v>0</v>
      </c>
      <c r="T496" s="143">
        <f>S496*H496</f>
        <v>0</v>
      </c>
      <c r="AR496" s="144" t="s">
        <v>194</v>
      </c>
      <c r="AT496" s="144" t="s">
        <v>189</v>
      </c>
      <c r="AU496" s="144" t="s">
        <v>194</v>
      </c>
      <c r="AY496" s="18" t="s">
        <v>187</v>
      </c>
      <c r="BE496" s="145">
        <f>IF(N496="základní",J496,0)</f>
        <v>0</v>
      </c>
      <c r="BF496" s="145">
        <f>IF(N496="snížená",J496,0)</f>
        <v>0</v>
      </c>
      <c r="BG496" s="145">
        <f>IF(N496="zákl. přenesená",J496,0)</f>
        <v>0</v>
      </c>
      <c r="BH496" s="145">
        <f>IF(N496="sníž. přenesená",J496,0)</f>
        <v>0</v>
      </c>
      <c r="BI496" s="145">
        <f>IF(N496="nulová",J496,0)</f>
        <v>0</v>
      </c>
      <c r="BJ496" s="18" t="s">
        <v>21</v>
      </c>
      <c r="BK496" s="145">
        <f>ROUND(I496*H496,2)</f>
        <v>0</v>
      </c>
      <c r="BL496" s="18" t="s">
        <v>194</v>
      </c>
      <c r="BM496" s="144" t="s">
        <v>2225</v>
      </c>
    </row>
    <row r="497" spans="2:65" s="12" customFormat="1" ht="10.199999999999999">
      <c r="B497" s="146"/>
      <c r="D497" s="147" t="s">
        <v>196</v>
      </c>
      <c r="E497" s="148" t="s">
        <v>1</v>
      </c>
      <c r="F497" s="149" t="s">
        <v>2226</v>
      </c>
      <c r="H497" s="150">
        <v>2</v>
      </c>
      <c r="I497" s="151"/>
      <c r="L497" s="146"/>
      <c r="M497" s="152"/>
      <c r="T497" s="153"/>
      <c r="AT497" s="148" t="s">
        <v>196</v>
      </c>
      <c r="AU497" s="148" t="s">
        <v>194</v>
      </c>
      <c r="AV497" s="12" t="s">
        <v>91</v>
      </c>
      <c r="AW497" s="12" t="s">
        <v>36</v>
      </c>
      <c r="AX497" s="12" t="s">
        <v>81</v>
      </c>
      <c r="AY497" s="148" t="s">
        <v>187</v>
      </c>
    </row>
    <row r="498" spans="2:65" s="13" customFormat="1" ht="10.199999999999999">
      <c r="B498" s="154"/>
      <c r="D498" s="147" t="s">
        <v>196</v>
      </c>
      <c r="E498" s="155" t="s">
        <v>1</v>
      </c>
      <c r="F498" s="156" t="s">
        <v>198</v>
      </c>
      <c r="H498" s="157">
        <v>2</v>
      </c>
      <c r="I498" s="158"/>
      <c r="L498" s="154"/>
      <c r="M498" s="159"/>
      <c r="T498" s="160"/>
      <c r="AT498" s="155" t="s">
        <v>196</v>
      </c>
      <c r="AU498" s="155" t="s">
        <v>194</v>
      </c>
      <c r="AV498" s="13" t="s">
        <v>194</v>
      </c>
      <c r="AW498" s="13" t="s">
        <v>36</v>
      </c>
      <c r="AX498" s="13" t="s">
        <v>21</v>
      </c>
      <c r="AY498" s="155" t="s">
        <v>187</v>
      </c>
    </row>
    <row r="499" spans="2:65" s="1" customFormat="1" ht="16.5" customHeight="1">
      <c r="B499" s="33"/>
      <c r="C499" s="133" t="s">
        <v>2009</v>
      </c>
      <c r="D499" s="133" t="s">
        <v>189</v>
      </c>
      <c r="E499" s="134" t="s">
        <v>1986</v>
      </c>
      <c r="F499" s="135" t="s">
        <v>1987</v>
      </c>
      <c r="G499" s="136" t="s">
        <v>192</v>
      </c>
      <c r="H499" s="137">
        <v>2</v>
      </c>
      <c r="I499" s="138"/>
      <c r="J499" s="139">
        <f>ROUND(I499*H499,2)</f>
        <v>0</v>
      </c>
      <c r="K499" s="135" t="s">
        <v>193</v>
      </c>
      <c r="L499" s="33"/>
      <c r="M499" s="140" t="s">
        <v>1</v>
      </c>
      <c r="N499" s="141" t="s">
        <v>46</v>
      </c>
      <c r="P499" s="142">
        <f>O499*H499</f>
        <v>0</v>
      </c>
      <c r="Q499" s="142">
        <v>0</v>
      </c>
      <c r="R499" s="142">
        <f>Q499*H499</f>
        <v>0</v>
      </c>
      <c r="S499" s="142">
        <v>0</v>
      </c>
      <c r="T499" s="143">
        <f>S499*H499</f>
        <v>0</v>
      </c>
      <c r="AR499" s="144" t="s">
        <v>194</v>
      </c>
      <c r="AT499" s="144" t="s">
        <v>189</v>
      </c>
      <c r="AU499" s="144" t="s">
        <v>194</v>
      </c>
      <c r="AY499" s="18" t="s">
        <v>187</v>
      </c>
      <c r="BE499" s="145">
        <f>IF(N499="základní",J499,0)</f>
        <v>0</v>
      </c>
      <c r="BF499" s="145">
        <f>IF(N499="snížená",J499,0)</f>
        <v>0</v>
      </c>
      <c r="BG499" s="145">
        <f>IF(N499="zákl. přenesená",J499,0)</f>
        <v>0</v>
      </c>
      <c r="BH499" s="145">
        <f>IF(N499="sníž. přenesená",J499,0)</f>
        <v>0</v>
      </c>
      <c r="BI499" s="145">
        <f>IF(N499="nulová",J499,0)</f>
        <v>0</v>
      </c>
      <c r="BJ499" s="18" t="s">
        <v>21</v>
      </c>
      <c r="BK499" s="145">
        <f>ROUND(I499*H499,2)</f>
        <v>0</v>
      </c>
      <c r="BL499" s="18" t="s">
        <v>194</v>
      </c>
      <c r="BM499" s="144" t="s">
        <v>2227</v>
      </c>
    </row>
    <row r="500" spans="2:65" s="1" customFormat="1" ht="16.5" customHeight="1">
      <c r="B500" s="33"/>
      <c r="C500" s="133" t="s">
        <v>2228</v>
      </c>
      <c r="D500" s="133" t="s">
        <v>189</v>
      </c>
      <c r="E500" s="134" t="s">
        <v>2229</v>
      </c>
      <c r="F500" s="135" t="s">
        <v>2230</v>
      </c>
      <c r="G500" s="136" t="s">
        <v>253</v>
      </c>
      <c r="H500" s="137">
        <v>2000</v>
      </c>
      <c r="I500" s="138"/>
      <c r="J500" s="139">
        <f>ROUND(I500*H500,2)</f>
        <v>0</v>
      </c>
      <c r="K500" s="135" t="s">
        <v>193</v>
      </c>
      <c r="L500" s="33"/>
      <c r="M500" s="140" t="s">
        <v>1</v>
      </c>
      <c r="N500" s="141" t="s">
        <v>46</v>
      </c>
      <c r="P500" s="142">
        <f>O500*H500</f>
        <v>0</v>
      </c>
      <c r="Q500" s="142">
        <v>0</v>
      </c>
      <c r="R500" s="142">
        <f>Q500*H500</f>
        <v>0</v>
      </c>
      <c r="S500" s="142">
        <v>0</v>
      </c>
      <c r="T500" s="143">
        <f>S500*H500</f>
        <v>0</v>
      </c>
      <c r="AR500" s="144" t="s">
        <v>194</v>
      </c>
      <c r="AT500" s="144" t="s">
        <v>189</v>
      </c>
      <c r="AU500" s="144" t="s">
        <v>194</v>
      </c>
      <c r="AY500" s="18" t="s">
        <v>187</v>
      </c>
      <c r="BE500" s="145">
        <f>IF(N500="základní",J500,0)</f>
        <v>0</v>
      </c>
      <c r="BF500" s="145">
        <f>IF(N500="snížená",J500,0)</f>
        <v>0</v>
      </c>
      <c r="BG500" s="145">
        <f>IF(N500="zákl. přenesená",J500,0)</f>
        <v>0</v>
      </c>
      <c r="BH500" s="145">
        <f>IF(N500="sníž. přenesená",J500,0)</f>
        <v>0</v>
      </c>
      <c r="BI500" s="145">
        <f>IF(N500="nulová",J500,0)</f>
        <v>0</v>
      </c>
      <c r="BJ500" s="18" t="s">
        <v>21</v>
      </c>
      <c r="BK500" s="145">
        <f>ROUND(I500*H500,2)</f>
        <v>0</v>
      </c>
      <c r="BL500" s="18" t="s">
        <v>194</v>
      </c>
      <c r="BM500" s="144" t="s">
        <v>2231</v>
      </c>
    </row>
    <row r="501" spans="2:65" s="1" customFormat="1" ht="19.2">
      <c r="B501" s="33"/>
      <c r="D501" s="147" t="s">
        <v>219</v>
      </c>
      <c r="F501" s="167" t="s">
        <v>2208</v>
      </c>
      <c r="I501" s="168"/>
      <c r="L501" s="33"/>
      <c r="M501" s="169"/>
      <c r="T501" s="57"/>
      <c r="AT501" s="18" t="s">
        <v>219</v>
      </c>
      <c r="AU501" s="18" t="s">
        <v>194</v>
      </c>
    </row>
    <row r="502" spans="2:65" s="12" customFormat="1" ht="10.199999999999999">
      <c r="B502" s="146"/>
      <c r="D502" s="147" t="s">
        <v>196</v>
      </c>
      <c r="E502" s="148" t="s">
        <v>1</v>
      </c>
      <c r="F502" s="149" t="s">
        <v>2232</v>
      </c>
      <c r="H502" s="150">
        <v>2000</v>
      </c>
      <c r="I502" s="151"/>
      <c r="L502" s="146"/>
      <c r="M502" s="152"/>
      <c r="T502" s="153"/>
      <c r="AT502" s="148" t="s">
        <v>196</v>
      </c>
      <c r="AU502" s="148" t="s">
        <v>194</v>
      </c>
      <c r="AV502" s="12" t="s">
        <v>91</v>
      </c>
      <c r="AW502" s="12" t="s">
        <v>36</v>
      </c>
      <c r="AX502" s="12" t="s">
        <v>81</v>
      </c>
      <c r="AY502" s="148" t="s">
        <v>187</v>
      </c>
    </row>
    <row r="503" spans="2:65" s="13" customFormat="1" ht="10.199999999999999">
      <c r="B503" s="154"/>
      <c r="D503" s="147" t="s">
        <v>196</v>
      </c>
      <c r="E503" s="155" t="s">
        <v>1</v>
      </c>
      <c r="F503" s="156" t="s">
        <v>198</v>
      </c>
      <c r="H503" s="157">
        <v>2000</v>
      </c>
      <c r="I503" s="158"/>
      <c r="L503" s="154"/>
      <c r="M503" s="159"/>
      <c r="T503" s="160"/>
      <c r="AT503" s="155" t="s">
        <v>196</v>
      </c>
      <c r="AU503" s="155" t="s">
        <v>194</v>
      </c>
      <c r="AV503" s="13" t="s">
        <v>194</v>
      </c>
      <c r="AW503" s="13" t="s">
        <v>36</v>
      </c>
      <c r="AX503" s="13" t="s">
        <v>21</v>
      </c>
      <c r="AY503" s="155" t="s">
        <v>187</v>
      </c>
    </row>
    <row r="504" spans="2:65" s="11" customFormat="1" ht="20.85" customHeight="1">
      <c r="B504" s="121"/>
      <c r="D504" s="122" t="s">
        <v>80</v>
      </c>
      <c r="E504" s="131" t="s">
        <v>2233</v>
      </c>
      <c r="F504" s="131" t="s">
        <v>2234</v>
      </c>
      <c r="I504" s="124"/>
      <c r="J504" s="132">
        <f>BK504</f>
        <v>0</v>
      </c>
      <c r="L504" s="121"/>
      <c r="M504" s="126"/>
      <c r="P504" s="127">
        <f>SUM(P505:P592)</f>
        <v>0</v>
      </c>
      <c r="R504" s="127">
        <f>SUM(R505:R592)</f>
        <v>0</v>
      </c>
      <c r="T504" s="128">
        <f>SUM(T505:T592)</f>
        <v>0</v>
      </c>
      <c r="AR504" s="122" t="s">
        <v>21</v>
      </c>
      <c r="AT504" s="129" t="s">
        <v>80</v>
      </c>
      <c r="AU504" s="129" t="s">
        <v>91</v>
      </c>
      <c r="AY504" s="122" t="s">
        <v>187</v>
      </c>
      <c r="BK504" s="130">
        <f>SUM(BK505:BK592)</f>
        <v>0</v>
      </c>
    </row>
    <row r="505" spans="2:65" s="1" customFormat="1" ht="24.15" customHeight="1">
      <c r="B505" s="33"/>
      <c r="C505" s="133" t="s">
        <v>2010</v>
      </c>
      <c r="D505" s="133" t="s">
        <v>189</v>
      </c>
      <c r="E505" s="134" t="s">
        <v>2235</v>
      </c>
      <c r="F505" s="135" t="s">
        <v>2236</v>
      </c>
      <c r="G505" s="136" t="s">
        <v>253</v>
      </c>
      <c r="H505" s="137">
        <v>1000</v>
      </c>
      <c r="I505" s="138"/>
      <c r="J505" s="139">
        <f>ROUND(I505*H505,2)</f>
        <v>0</v>
      </c>
      <c r="K505" s="135" t="s">
        <v>193</v>
      </c>
      <c r="L505" s="33"/>
      <c r="M505" s="140" t="s">
        <v>1</v>
      </c>
      <c r="N505" s="141" t="s">
        <v>46</v>
      </c>
      <c r="P505" s="142">
        <f>O505*H505</f>
        <v>0</v>
      </c>
      <c r="Q505" s="142">
        <v>0</v>
      </c>
      <c r="R505" s="142">
        <f>Q505*H505</f>
        <v>0</v>
      </c>
      <c r="S505" s="142">
        <v>0</v>
      </c>
      <c r="T505" s="143">
        <f>S505*H505</f>
        <v>0</v>
      </c>
      <c r="AR505" s="144" t="s">
        <v>194</v>
      </c>
      <c r="AT505" s="144" t="s">
        <v>189</v>
      </c>
      <c r="AU505" s="144" t="s">
        <v>205</v>
      </c>
      <c r="AY505" s="18" t="s">
        <v>187</v>
      </c>
      <c r="BE505" s="145">
        <f>IF(N505="základní",J505,0)</f>
        <v>0</v>
      </c>
      <c r="BF505" s="145">
        <f>IF(N505="snížená",J505,0)</f>
        <v>0</v>
      </c>
      <c r="BG505" s="145">
        <f>IF(N505="zákl. přenesená",J505,0)</f>
        <v>0</v>
      </c>
      <c r="BH505" s="145">
        <f>IF(N505="sníž. přenesená",J505,0)</f>
        <v>0</v>
      </c>
      <c r="BI505" s="145">
        <f>IF(N505="nulová",J505,0)</f>
        <v>0</v>
      </c>
      <c r="BJ505" s="18" t="s">
        <v>21</v>
      </c>
      <c r="BK505" s="145">
        <f>ROUND(I505*H505,2)</f>
        <v>0</v>
      </c>
      <c r="BL505" s="18" t="s">
        <v>194</v>
      </c>
      <c r="BM505" s="144" t="s">
        <v>2237</v>
      </c>
    </row>
    <row r="506" spans="2:65" s="1" customFormat="1" ht="16.5" customHeight="1">
      <c r="B506" s="33"/>
      <c r="C506" s="133" t="s">
        <v>2238</v>
      </c>
      <c r="D506" s="133" t="s">
        <v>189</v>
      </c>
      <c r="E506" s="134" t="s">
        <v>2183</v>
      </c>
      <c r="F506" s="135" t="s">
        <v>2184</v>
      </c>
      <c r="G506" s="136" t="s">
        <v>253</v>
      </c>
      <c r="H506" s="137">
        <v>2000</v>
      </c>
      <c r="I506" s="138"/>
      <c r="J506" s="139">
        <f>ROUND(I506*H506,2)</f>
        <v>0</v>
      </c>
      <c r="K506" s="135" t="s">
        <v>193</v>
      </c>
      <c r="L506" s="33"/>
      <c r="M506" s="140" t="s">
        <v>1</v>
      </c>
      <c r="N506" s="141" t="s">
        <v>46</v>
      </c>
      <c r="P506" s="142">
        <f>O506*H506</f>
        <v>0</v>
      </c>
      <c r="Q506" s="142">
        <v>0</v>
      </c>
      <c r="R506" s="142">
        <f>Q506*H506</f>
        <v>0</v>
      </c>
      <c r="S506" s="142">
        <v>0</v>
      </c>
      <c r="T506" s="143">
        <f>S506*H506</f>
        <v>0</v>
      </c>
      <c r="AR506" s="144" t="s">
        <v>194</v>
      </c>
      <c r="AT506" s="144" t="s">
        <v>189</v>
      </c>
      <c r="AU506" s="144" t="s">
        <v>205</v>
      </c>
      <c r="AY506" s="18" t="s">
        <v>187</v>
      </c>
      <c r="BE506" s="145">
        <f>IF(N506="základní",J506,0)</f>
        <v>0</v>
      </c>
      <c r="BF506" s="145">
        <f>IF(N506="snížená",J506,0)</f>
        <v>0</v>
      </c>
      <c r="BG506" s="145">
        <f>IF(N506="zákl. přenesená",J506,0)</f>
        <v>0</v>
      </c>
      <c r="BH506" s="145">
        <f>IF(N506="sníž. přenesená",J506,0)</f>
        <v>0</v>
      </c>
      <c r="BI506" s="145">
        <f>IF(N506="nulová",J506,0)</f>
        <v>0</v>
      </c>
      <c r="BJ506" s="18" t="s">
        <v>21</v>
      </c>
      <c r="BK506" s="145">
        <f>ROUND(I506*H506,2)</f>
        <v>0</v>
      </c>
      <c r="BL506" s="18" t="s">
        <v>194</v>
      </c>
      <c r="BM506" s="144" t="s">
        <v>2239</v>
      </c>
    </row>
    <row r="507" spans="2:65" s="12" customFormat="1" ht="10.199999999999999">
      <c r="B507" s="146"/>
      <c r="D507" s="147" t="s">
        <v>196</v>
      </c>
      <c r="E507" s="148" t="s">
        <v>1</v>
      </c>
      <c r="F507" s="149" t="s">
        <v>2240</v>
      </c>
      <c r="H507" s="150">
        <v>2000</v>
      </c>
      <c r="I507" s="151"/>
      <c r="L507" s="146"/>
      <c r="M507" s="152"/>
      <c r="T507" s="153"/>
      <c r="AT507" s="148" t="s">
        <v>196</v>
      </c>
      <c r="AU507" s="148" t="s">
        <v>205</v>
      </c>
      <c r="AV507" s="12" t="s">
        <v>91</v>
      </c>
      <c r="AW507" s="12" t="s">
        <v>36</v>
      </c>
      <c r="AX507" s="12" t="s">
        <v>81</v>
      </c>
      <c r="AY507" s="148" t="s">
        <v>187</v>
      </c>
    </row>
    <row r="508" spans="2:65" s="13" customFormat="1" ht="10.199999999999999">
      <c r="B508" s="154"/>
      <c r="D508" s="147" t="s">
        <v>196</v>
      </c>
      <c r="E508" s="155" t="s">
        <v>1</v>
      </c>
      <c r="F508" s="156" t="s">
        <v>198</v>
      </c>
      <c r="H508" s="157">
        <v>2000</v>
      </c>
      <c r="I508" s="158"/>
      <c r="L508" s="154"/>
      <c r="M508" s="159"/>
      <c r="T508" s="160"/>
      <c r="AT508" s="155" t="s">
        <v>196</v>
      </c>
      <c r="AU508" s="155" t="s">
        <v>205</v>
      </c>
      <c r="AV508" s="13" t="s">
        <v>194</v>
      </c>
      <c r="AW508" s="13" t="s">
        <v>36</v>
      </c>
      <c r="AX508" s="13" t="s">
        <v>21</v>
      </c>
      <c r="AY508" s="155" t="s">
        <v>187</v>
      </c>
    </row>
    <row r="509" spans="2:65" s="1" customFormat="1" ht="24.15" customHeight="1">
      <c r="B509" s="33"/>
      <c r="C509" s="133" t="s">
        <v>2011</v>
      </c>
      <c r="D509" s="133" t="s">
        <v>189</v>
      </c>
      <c r="E509" s="134" t="s">
        <v>2241</v>
      </c>
      <c r="F509" s="135" t="s">
        <v>2242</v>
      </c>
      <c r="G509" s="136" t="s">
        <v>432</v>
      </c>
      <c r="H509" s="137">
        <v>9156</v>
      </c>
      <c r="I509" s="138"/>
      <c r="J509" s="139">
        <f>ROUND(I509*H509,2)</f>
        <v>0</v>
      </c>
      <c r="K509" s="135" t="s">
        <v>193</v>
      </c>
      <c r="L509" s="33"/>
      <c r="M509" s="140" t="s">
        <v>1</v>
      </c>
      <c r="N509" s="141" t="s">
        <v>46</v>
      </c>
      <c r="P509" s="142">
        <f>O509*H509</f>
        <v>0</v>
      </c>
      <c r="Q509" s="142">
        <v>0</v>
      </c>
      <c r="R509" s="142">
        <f>Q509*H509</f>
        <v>0</v>
      </c>
      <c r="S509" s="142">
        <v>0</v>
      </c>
      <c r="T509" s="143">
        <f>S509*H509</f>
        <v>0</v>
      </c>
      <c r="AR509" s="144" t="s">
        <v>194</v>
      </c>
      <c r="AT509" s="144" t="s">
        <v>189</v>
      </c>
      <c r="AU509" s="144" t="s">
        <v>205</v>
      </c>
      <c r="AY509" s="18" t="s">
        <v>187</v>
      </c>
      <c r="BE509" s="145">
        <f>IF(N509="základní",J509,0)</f>
        <v>0</v>
      </c>
      <c r="BF509" s="145">
        <f>IF(N509="snížená",J509,0)</f>
        <v>0</v>
      </c>
      <c r="BG509" s="145">
        <f>IF(N509="zákl. přenesená",J509,0)</f>
        <v>0</v>
      </c>
      <c r="BH509" s="145">
        <f>IF(N509="sníž. přenesená",J509,0)</f>
        <v>0</v>
      </c>
      <c r="BI509" s="145">
        <f>IF(N509="nulová",J509,0)</f>
        <v>0</v>
      </c>
      <c r="BJ509" s="18" t="s">
        <v>21</v>
      </c>
      <c r="BK509" s="145">
        <f>ROUND(I509*H509,2)</f>
        <v>0</v>
      </c>
      <c r="BL509" s="18" t="s">
        <v>194</v>
      </c>
      <c r="BM509" s="144" t="s">
        <v>2243</v>
      </c>
    </row>
    <row r="510" spans="2:65" s="1" customFormat="1" ht="16.5" customHeight="1">
      <c r="B510" s="33"/>
      <c r="C510" s="133" t="s">
        <v>2244</v>
      </c>
      <c r="D510" s="133" t="s">
        <v>189</v>
      </c>
      <c r="E510" s="134" t="s">
        <v>1938</v>
      </c>
      <c r="F510" s="135" t="s">
        <v>1939</v>
      </c>
      <c r="G510" s="136" t="s">
        <v>432</v>
      </c>
      <c r="H510" s="137">
        <v>9156</v>
      </c>
      <c r="I510" s="138"/>
      <c r="J510" s="139">
        <f>ROUND(I510*H510,2)</f>
        <v>0</v>
      </c>
      <c r="K510" s="135" t="s">
        <v>1</v>
      </c>
      <c r="L510" s="33"/>
      <c r="M510" s="140" t="s">
        <v>1</v>
      </c>
      <c r="N510" s="141" t="s">
        <v>46</v>
      </c>
      <c r="P510" s="142">
        <f>O510*H510</f>
        <v>0</v>
      </c>
      <c r="Q510" s="142">
        <v>0</v>
      </c>
      <c r="R510" s="142">
        <f>Q510*H510</f>
        <v>0</v>
      </c>
      <c r="S510" s="142">
        <v>0</v>
      </c>
      <c r="T510" s="143">
        <f>S510*H510</f>
        <v>0</v>
      </c>
      <c r="AR510" s="144" t="s">
        <v>194</v>
      </c>
      <c r="AT510" s="144" t="s">
        <v>189</v>
      </c>
      <c r="AU510" s="144" t="s">
        <v>205</v>
      </c>
      <c r="AY510" s="18" t="s">
        <v>187</v>
      </c>
      <c r="BE510" s="145">
        <f>IF(N510="základní",J510,0)</f>
        <v>0</v>
      </c>
      <c r="BF510" s="145">
        <f>IF(N510="snížená",J510,0)</f>
        <v>0</v>
      </c>
      <c r="BG510" s="145">
        <f>IF(N510="zákl. přenesená",J510,0)</f>
        <v>0</v>
      </c>
      <c r="BH510" s="145">
        <f>IF(N510="sníž. přenesená",J510,0)</f>
        <v>0</v>
      </c>
      <c r="BI510" s="145">
        <f>IF(N510="nulová",J510,0)</f>
        <v>0</v>
      </c>
      <c r="BJ510" s="18" t="s">
        <v>21</v>
      </c>
      <c r="BK510" s="145">
        <f>ROUND(I510*H510,2)</f>
        <v>0</v>
      </c>
      <c r="BL510" s="18" t="s">
        <v>194</v>
      </c>
      <c r="BM510" s="144" t="s">
        <v>2245</v>
      </c>
    </row>
    <row r="511" spans="2:65" s="1" customFormat="1" ht="19.2">
      <c r="B511" s="33"/>
      <c r="D511" s="147" t="s">
        <v>219</v>
      </c>
      <c r="F511" s="167" t="s">
        <v>2246</v>
      </c>
      <c r="I511" s="168"/>
      <c r="L511" s="33"/>
      <c r="M511" s="169"/>
      <c r="T511" s="57"/>
      <c r="AT511" s="18" t="s">
        <v>219</v>
      </c>
      <c r="AU511" s="18" t="s">
        <v>205</v>
      </c>
    </row>
    <row r="512" spans="2:65" s="1" customFormat="1" ht="16.5" customHeight="1">
      <c r="B512" s="33"/>
      <c r="C512" s="170" t="s">
        <v>2012</v>
      </c>
      <c r="D512" s="170" t="s">
        <v>244</v>
      </c>
      <c r="E512" s="171" t="s">
        <v>1942</v>
      </c>
      <c r="F512" s="172" t="s">
        <v>1943</v>
      </c>
      <c r="G512" s="173" t="s">
        <v>750</v>
      </c>
      <c r="H512" s="174">
        <v>91.56</v>
      </c>
      <c r="I512" s="175"/>
      <c r="J512" s="176">
        <f t="shared" ref="J512:J543" si="50">ROUND(I512*H512,2)</f>
        <v>0</v>
      </c>
      <c r="K512" s="172" t="s">
        <v>1</v>
      </c>
      <c r="L512" s="177"/>
      <c r="M512" s="178" t="s">
        <v>1</v>
      </c>
      <c r="N512" s="179" t="s">
        <v>46</v>
      </c>
      <c r="P512" s="142">
        <f t="shared" ref="P512:P543" si="51">O512*H512</f>
        <v>0</v>
      </c>
      <c r="Q512" s="142">
        <v>0</v>
      </c>
      <c r="R512" s="142">
        <f t="shared" ref="R512:R543" si="52">Q512*H512</f>
        <v>0</v>
      </c>
      <c r="S512" s="142">
        <v>0</v>
      </c>
      <c r="T512" s="143">
        <f t="shared" ref="T512:T543" si="53">S512*H512</f>
        <v>0</v>
      </c>
      <c r="AR512" s="144" t="s">
        <v>234</v>
      </c>
      <c r="AT512" s="144" t="s">
        <v>244</v>
      </c>
      <c r="AU512" s="144" t="s">
        <v>205</v>
      </c>
      <c r="AY512" s="18" t="s">
        <v>187</v>
      </c>
      <c r="BE512" s="145">
        <f t="shared" ref="BE512:BE543" si="54">IF(N512="základní",J512,0)</f>
        <v>0</v>
      </c>
      <c r="BF512" s="145">
        <f t="shared" ref="BF512:BF543" si="55">IF(N512="snížená",J512,0)</f>
        <v>0</v>
      </c>
      <c r="BG512" s="145">
        <f t="shared" ref="BG512:BG543" si="56">IF(N512="zákl. přenesená",J512,0)</f>
        <v>0</v>
      </c>
      <c r="BH512" s="145">
        <f t="shared" ref="BH512:BH543" si="57">IF(N512="sníž. přenesená",J512,0)</f>
        <v>0</v>
      </c>
      <c r="BI512" s="145">
        <f t="shared" ref="BI512:BI543" si="58">IF(N512="nulová",J512,0)</f>
        <v>0</v>
      </c>
      <c r="BJ512" s="18" t="s">
        <v>21</v>
      </c>
      <c r="BK512" s="145">
        <f t="shared" ref="BK512:BK543" si="59">ROUND(I512*H512,2)</f>
        <v>0</v>
      </c>
      <c r="BL512" s="18" t="s">
        <v>194</v>
      </c>
      <c r="BM512" s="144" t="s">
        <v>2247</v>
      </c>
    </row>
    <row r="513" spans="2:65" s="1" customFormat="1" ht="24.15" customHeight="1">
      <c r="B513" s="33"/>
      <c r="C513" s="133" t="s">
        <v>2248</v>
      </c>
      <c r="D513" s="133" t="s">
        <v>189</v>
      </c>
      <c r="E513" s="134" t="s">
        <v>2249</v>
      </c>
      <c r="F513" s="135" t="s">
        <v>2250</v>
      </c>
      <c r="G513" s="136" t="s">
        <v>432</v>
      </c>
      <c r="H513" s="137">
        <v>9156</v>
      </c>
      <c r="I513" s="138"/>
      <c r="J513" s="139">
        <f t="shared" si="50"/>
        <v>0</v>
      </c>
      <c r="K513" s="135" t="s">
        <v>193</v>
      </c>
      <c r="L513" s="33"/>
      <c r="M513" s="140" t="s">
        <v>1</v>
      </c>
      <c r="N513" s="141" t="s">
        <v>46</v>
      </c>
      <c r="P513" s="142">
        <f t="shared" si="51"/>
        <v>0</v>
      </c>
      <c r="Q513" s="142">
        <v>0</v>
      </c>
      <c r="R513" s="142">
        <f t="shared" si="52"/>
        <v>0</v>
      </c>
      <c r="S513" s="142">
        <v>0</v>
      </c>
      <c r="T513" s="143">
        <f t="shared" si="53"/>
        <v>0</v>
      </c>
      <c r="AR513" s="144" t="s">
        <v>194</v>
      </c>
      <c r="AT513" s="144" t="s">
        <v>189</v>
      </c>
      <c r="AU513" s="144" t="s">
        <v>205</v>
      </c>
      <c r="AY513" s="18" t="s">
        <v>187</v>
      </c>
      <c r="BE513" s="145">
        <f t="shared" si="54"/>
        <v>0</v>
      </c>
      <c r="BF513" s="145">
        <f t="shared" si="55"/>
        <v>0</v>
      </c>
      <c r="BG513" s="145">
        <f t="shared" si="56"/>
        <v>0</v>
      </c>
      <c r="BH513" s="145">
        <f t="shared" si="57"/>
        <v>0</v>
      </c>
      <c r="BI513" s="145">
        <f t="shared" si="58"/>
        <v>0</v>
      </c>
      <c r="BJ513" s="18" t="s">
        <v>21</v>
      </c>
      <c r="BK513" s="145">
        <f t="shared" si="59"/>
        <v>0</v>
      </c>
      <c r="BL513" s="18" t="s">
        <v>194</v>
      </c>
      <c r="BM513" s="144" t="s">
        <v>2251</v>
      </c>
    </row>
    <row r="514" spans="2:65" s="1" customFormat="1" ht="16.5" customHeight="1">
      <c r="B514" s="33"/>
      <c r="C514" s="170" t="s">
        <v>2252</v>
      </c>
      <c r="D514" s="170" t="s">
        <v>244</v>
      </c>
      <c r="E514" s="171" t="s">
        <v>2253</v>
      </c>
      <c r="F514" s="172" t="s">
        <v>2254</v>
      </c>
      <c r="G514" s="173" t="s">
        <v>432</v>
      </c>
      <c r="H514" s="174">
        <v>163</v>
      </c>
      <c r="I514" s="175"/>
      <c r="J514" s="176">
        <f t="shared" si="50"/>
        <v>0</v>
      </c>
      <c r="K514" s="172" t="s">
        <v>1</v>
      </c>
      <c r="L514" s="177"/>
      <c r="M514" s="178" t="s">
        <v>1</v>
      </c>
      <c r="N514" s="179" t="s">
        <v>46</v>
      </c>
      <c r="P514" s="142">
        <f t="shared" si="51"/>
        <v>0</v>
      </c>
      <c r="Q514" s="142">
        <v>0</v>
      </c>
      <c r="R514" s="142">
        <f t="shared" si="52"/>
        <v>0</v>
      </c>
      <c r="S514" s="142">
        <v>0</v>
      </c>
      <c r="T514" s="143">
        <f t="shared" si="53"/>
        <v>0</v>
      </c>
      <c r="AR514" s="144" t="s">
        <v>234</v>
      </c>
      <c r="AT514" s="144" t="s">
        <v>244</v>
      </c>
      <c r="AU514" s="144" t="s">
        <v>205</v>
      </c>
      <c r="AY514" s="18" t="s">
        <v>187</v>
      </c>
      <c r="BE514" s="145">
        <f t="shared" si="54"/>
        <v>0</v>
      </c>
      <c r="BF514" s="145">
        <f t="shared" si="55"/>
        <v>0</v>
      </c>
      <c r="BG514" s="145">
        <f t="shared" si="56"/>
        <v>0</v>
      </c>
      <c r="BH514" s="145">
        <f t="shared" si="57"/>
        <v>0</v>
      </c>
      <c r="BI514" s="145">
        <f t="shared" si="58"/>
        <v>0</v>
      </c>
      <c r="BJ514" s="18" t="s">
        <v>21</v>
      </c>
      <c r="BK514" s="145">
        <f t="shared" si="59"/>
        <v>0</v>
      </c>
      <c r="BL514" s="18" t="s">
        <v>194</v>
      </c>
      <c r="BM514" s="144" t="s">
        <v>2255</v>
      </c>
    </row>
    <row r="515" spans="2:65" s="1" customFormat="1" ht="16.5" customHeight="1">
      <c r="B515" s="33"/>
      <c r="C515" s="170" t="s">
        <v>2256</v>
      </c>
      <c r="D515" s="170" t="s">
        <v>244</v>
      </c>
      <c r="E515" s="171" t="s">
        <v>2257</v>
      </c>
      <c r="F515" s="172" t="s">
        <v>2258</v>
      </c>
      <c r="G515" s="173" t="s">
        <v>432</v>
      </c>
      <c r="H515" s="174">
        <v>20</v>
      </c>
      <c r="I515" s="175"/>
      <c r="J515" s="176">
        <f t="shared" si="50"/>
        <v>0</v>
      </c>
      <c r="K515" s="172" t="s">
        <v>1</v>
      </c>
      <c r="L515" s="177"/>
      <c r="M515" s="178" t="s">
        <v>1</v>
      </c>
      <c r="N515" s="179" t="s">
        <v>46</v>
      </c>
      <c r="P515" s="142">
        <f t="shared" si="51"/>
        <v>0</v>
      </c>
      <c r="Q515" s="142">
        <v>0</v>
      </c>
      <c r="R515" s="142">
        <f t="shared" si="52"/>
        <v>0</v>
      </c>
      <c r="S515" s="142">
        <v>0</v>
      </c>
      <c r="T515" s="143">
        <f t="shared" si="53"/>
        <v>0</v>
      </c>
      <c r="AR515" s="144" t="s">
        <v>234</v>
      </c>
      <c r="AT515" s="144" t="s">
        <v>244</v>
      </c>
      <c r="AU515" s="144" t="s">
        <v>205</v>
      </c>
      <c r="AY515" s="18" t="s">
        <v>187</v>
      </c>
      <c r="BE515" s="145">
        <f t="shared" si="54"/>
        <v>0</v>
      </c>
      <c r="BF515" s="145">
        <f t="shared" si="55"/>
        <v>0</v>
      </c>
      <c r="BG515" s="145">
        <f t="shared" si="56"/>
        <v>0</v>
      </c>
      <c r="BH515" s="145">
        <f t="shared" si="57"/>
        <v>0</v>
      </c>
      <c r="BI515" s="145">
        <f t="shared" si="58"/>
        <v>0</v>
      </c>
      <c r="BJ515" s="18" t="s">
        <v>21</v>
      </c>
      <c r="BK515" s="145">
        <f t="shared" si="59"/>
        <v>0</v>
      </c>
      <c r="BL515" s="18" t="s">
        <v>194</v>
      </c>
      <c r="BM515" s="144" t="s">
        <v>2259</v>
      </c>
    </row>
    <row r="516" spans="2:65" s="1" customFormat="1" ht="16.5" customHeight="1">
      <c r="B516" s="33"/>
      <c r="C516" s="170" t="s">
        <v>2016</v>
      </c>
      <c r="D516" s="170" t="s">
        <v>244</v>
      </c>
      <c r="E516" s="171" t="s">
        <v>2260</v>
      </c>
      <c r="F516" s="172" t="s">
        <v>2261</v>
      </c>
      <c r="G516" s="173" t="s">
        <v>432</v>
      </c>
      <c r="H516" s="174">
        <v>131</v>
      </c>
      <c r="I516" s="175"/>
      <c r="J516" s="176">
        <f t="shared" si="50"/>
        <v>0</v>
      </c>
      <c r="K516" s="172" t="s">
        <v>1</v>
      </c>
      <c r="L516" s="177"/>
      <c r="M516" s="178" t="s">
        <v>1</v>
      </c>
      <c r="N516" s="179" t="s">
        <v>46</v>
      </c>
      <c r="P516" s="142">
        <f t="shared" si="51"/>
        <v>0</v>
      </c>
      <c r="Q516" s="142">
        <v>0</v>
      </c>
      <c r="R516" s="142">
        <f t="shared" si="52"/>
        <v>0</v>
      </c>
      <c r="S516" s="142">
        <v>0</v>
      </c>
      <c r="T516" s="143">
        <f t="shared" si="53"/>
        <v>0</v>
      </c>
      <c r="AR516" s="144" t="s">
        <v>234</v>
      </c>
      <c r="AT516" s="144" t="s">
        <v>244</v>
      </c>
      <c r="AU516" s="144" t="s">
        <v>205</v>
      </c>
      <c r="AY516" s="18" t="s">
        <v>187</v>
      </c>
      <c r="BE516" s="145">
        <f t="shared" si="54"/>
        <v>0</v>
      </c>
      <c r="BF516" s="145">
        <f t="shared" si="55"/>
        <v>0</v>
      </c>
      <c r="BG516" s="145">
        <f t="shared" si="56"/>
        <v>0</v>
      </c>
      <c r="BH516" s="145">
        <f t="shared" si="57"/>
        <v>0</v>
      </c>
      <c r="BI516" s="145">
        <f t="shared" si="58"/>
        <v>0</v>
      </c>
      <c r="BJ516" s="18" t="s">
        <v>21</v>
      </c>
      <c r="BK516" s="145">
        <f t="shared" si="59"/>
        <v>0</v>
      </c>
      <c r="BL516" s="18" t="s">
        <v>194</v>
      </c>
      <c r="BM516" s="144" t="s">
        <v>2262</v>
      </c>
    </row>
    <row r="517" spans="2:65" s="1" customFormat="1" ht="16.5" customHeight="1">
      <c r="B517" s="33"/>
      <c r="C517" s="170" t="s">
        <v>2263</v>
      </c>
      <c r="D517" s="170" t="s">
        <v>244</v>
      </c>
      <c r="E517" s="171" t="s">
        <v>2264</v>
      </c>
      <c r="F517" s="172" t="s">
        <v>2265</v>
      </c>
      <c r="G517" s="173" t="s">
        <v>432</v>
      </c>
      <c r="H517" s="174">
        <v>233</v>
      </c>
      <c r="I517" s="175"/>
      <c r="J517" s="176">
        <f t="shared" si="50"/>
        <v>0</v>
      </c>
      <c r="K517" s="172" t="s">
        <v>1</v>
      </c>
      <c r="L517" s="177"/>
      <c r="M517" s="178" t="s">
        <v>1</v>
      </c>
      <c r="N517" s="179" t="s">
        <v>46</v>
      </c>
      <c r="P517" s="142">
        <f t="shared" si="51"/>
        <v>0</v>
      </c>
      <c r="Q517" s="142">
        <v>0</v>
      </c>
      <c r="R517" s="142">
        <f t="shared" si="52"/>
        <v>0</v>
      </c>
      <c r="S517" s="142">
        <v>0</v>
      </c>
      <c r="T517" s="143">
        <f t="shared" si="53"/>
        <v>0</v>
      </c>
      <c r="AR517" s="144" t="s">
        <v>234</v>
      </c>
      <c r="AT517" s="144" t="s">
        <v>244</v>
      </c>
      <c r="AU517" s="144" t="s">
        <v>205</v>
      </c>
      <c r="AY517" s="18" t="s">
        <v>187</v>
      </c>
      <c r="BE517" s="145">
        <f t="shared" si="54"/>
        <v>0</v>
      </c>
      <c r="BF517" s="145">
        <f t="shared" si="55"/>
        <v>0</v>
      </c>
      <c r="BG517" s="145">
        <f t="shared" si="56"/>
        <v>0</v>
      </c>
      <c r="BH517" s="145">
        <f t="shared" si="57"/>
        <v>0</v>
      </c>
      <c r="BI517" s="145">
        <f t="shared" si="58"/>
        <v>0</v>
      </c>
      <c r="BJ517" s="18" t="s">
        <v>21</v>
      </c>
      <c r="BK517" s="145">
        <f t="shared" si="59"/>
        <v>0</v>
      </c>
      <c r="BL517" s="18" t="s">
        <v>194</v>
      </c>
      <c r="BM517" s="144" t="s">
        <v>2266</v>
      </c>
    </row>
    <row r="518" spans="2:65" s="1" customFormat="1" ht="16.5" customHeight="1">
      <c r="B518" s="33"/>
      <c r="C518" s="170" t="s">
        <v>2019</v>
      </c>
      <c r="D518" s="170" t="s">
        <v>244</v>
      </c>
      <c r="E518" s="171" t="s">
        <v>2267</v>
      </c>
      <c r="F518" s="172" t="s">
        <v>2268</v>
      </c>
      <c r="G518" s="173" t="s">
        <v>432</v>
      </c>
      <c r="H518" s="174">
        <v>15</v>
      </c>
      <c r="I518" s="175"/>
      <c r="J518" s="176">
        <f t="shared" si="50"/>
        <v>0</v>
      </c>
      <c r="K518" s="172" t="s">
        <v>1</v>
      </c>
      <c r="L518" s="177"/>
      <c r="M518" s="178" t="s">
        <v>1</v>
      </c>
      <c r="N518" s="179" t="s">
        <v>46</v>
      </c>
      <c r="P518" s="142">
        <f t="shared" si="51"/>
        <v>0</v>
      </c>
      <c r="Q518" s="142">
        <v>0</v>
      </c>
      <c r="R518" s="142">
        <f t="shared" si="52"/>
        <v>0</v>
      </c>
      <c r="S518" s="142">
        <v>0</v>
      </c>
      <c r="T518" s="143">
        <f t="shared" si="53"/>
        <v>0</v>
      </c>
      <c r="AR518" s="144" t="s">
        <v>234</v>
      </c>
      <c r="AT518" s="144" t="s">
        <v>244</v>
      </c>
      <c r="AU518" s="144" t="s">
        <v>205</v>
      </c>
      <c r="AY518" s="18" t="s">
        <v>187</v>
      </c>
      <c r="BE518" s="145">
        <f t="shared" si="54"/>
        <v>0</v>
      </c>
      <c r="BF518" s="145">
        <f t="shared" si="55"/>
        <v>0</v>
      </c>
      <c r="BG518" s="145">
        <f t="shared" si="56"/>
        <v>0</v>
      </c>
      <c r="BH518" s="145">
        <f t="shared" si="57"/>
        <v>0</v>
      </c>
      <c r="BI518" s="145">
        <f t="shared" si="58"/>
        <v>0</v>
      </c>
      <c r="BJ518" s="18" t="s">
        <v>21</v>
      </c>
      <c r="BK518" s="145">
        <f t="shared" si="59"/>
        <v>0</v>
      </c>
      <c r="BL518" s="18" t="s">
        <v>194</v>
      </c>
      <c r="BM518" s="144" t="s">
        <v>2269</v>
      </c>
    </row>
    <row r="519" spans="2:65" s="1" customFormat="1" ht="16.5" customHeight="1">
      <c r="B519" s="33"/>
      <c r="C519" s="170" t="s">
        <v>2270</v>
      </c>
      <c r="D519" s="170" t="s">
        <v>244</v>
      </c>
      <c r="E519" s="171" t="s">
        <v>2271</v>
      </c>
      <c r="F519" s="172" t="s">
        <v>2272</v>
      </c>
      <c r="G519" s="173" t="s">
        <v>432</v>
      </c>
      <c r="H519" s="174">
        <v>234</v>
      </c>
      <c r="I519" s="175"/>
      <c r="J519" s="176">
        <f t="shared" si="50"/>
        <v>0</v>
      </c>
      <c r="K519" s="172" t="s">
        <v>1</v>
      </c>
      <c r="L519" s="177"/>
      <c r="M519" s="178" t="s">
        <v>1</v>
      </c>
      <c r="N519" s="179" t="s">
        <v>46</v>
      </c>
      <c r="P519" s="142">
        <f t="shared" si="51"/>
        <v>0</v>
      </c>
      <c r="Q519" s="142">
        <v>0</v>
      </c>
      <c r="R519" s="142">
        <f t="shared" si="52"/>
        <v>0</v>
      </c>
      <c r="S519" s="142">
        <v>0</v>
      </c>
      <c r="T519" s="143">
        <f t="shared" si="53"/>
        <v>0</v>
      </c>
      <c r="AR519" s="144" t="s">
        <v>234</v>
      </c>
      <c r="AT519" s="144" t="s">
        <v>244</v>
      </c>
      <c r="AU519" s="144" t="s">
        <v>205</v>
      </c>
      <c r="AY519" s="18" t="s">
        <v>187</v>
      </c>
      <c r="BE519" s="145">
        <f t="shared" si="54"/>
        <v>0</v>
      </c>
      <c r="BF519" s="145">
        <f t="shared" si="55"/>
        <v>0</v>
      </c>
      <c r="BG519" s="145">
        <f t="shared" si="56"/>
        <v>0</v>
      </c>
      <c r="BH519" s="145">
        <f t="shared" si="57"/>
        <v>0</v>
      </c>
      <c r="BI519" s="145">
        <f t="shared" si="58"/>
        <v>0</v>
      </c>
      <c r="BJ519" s="18" t="s">
        <v>21</v>
      </c>
      <c r="BK519" s="145">
        <f t="shared" si="59"/>
        <v>0</v>
      </c>
      <c r="BL519" s="18" t="s">
        <v>194</v>
      </c>
      <c r="BM519" s="144" t="s">
        <v>2273</v>
      </c>
    </row>
    <row r="520" spans="2:65" s="1" customFormat="1" ht="16.5" customHeight="1">
      <c r="B520" s="33"/>
      <c r="C520" s="170" t="s">
        <v>2023</v>
      </c>
      <c r="D520" s="170" t="s">
        <v>244</v>
      </c>
      <c r="E520" s="171" t="s">
        <v>2274</v>
      </c>
      <c r="F520" s="172" t="s">
        <v>2275</v>
      </c>
      <c r="G520" s="173" t="s">
        <v>432</v>
      </c>
      <c r="H520" s="174">
        <v>168</v>
      </c>
      <c r="I520" s="175"/>
      <c r="J520" s="176">
        <f t="shared" si="50"/>
        <v>0</v>
      </c>
      <c r="K520" s="172" t="s">
        <v>1</v>
      </c>
      <c r="L520" s="177"/>
      <c r="M520" s="178" t="s">
        <v>1</v>
      </c>
      <c r="N520" s="179" t="s">
        <v>46</v>
      </c>
      <c r="P520" s="142">
        <f t="shared" si="51"/>
        <v>0</v>
      </c>
      <c r="Q520" s="142">
        <v>0</v>
      </c>
      <c r="R520" s="142">
        <f t="shared" si="52"/>
        <v>0</v>
      </c>
      <c r="S520" s="142">
        <v>0</v>
      </c>
      <c r="T520" s="143">
        <f t="shared" si="53"/>
        <v>0</v>
      </c>
      <c r="AR520" s="144" t="s">
        <v>234</v>
      </c>
      <c r="AT520" s="144" t="s">
        <v>244</v>
      </c>
      <c r="AU520" s="144" t="s">
        <v>205</v>
      </c>
      <c r="AY520" s="18" t="s">
        <v>187</v>
      </c>
      <c r="BE520" s="145">
        <f t="shared" si="54"/>
        <v>0</v>
      </c>
      <c r="BF520" s="145">
        <f t="shared" si="55"/>
        <v>0</v>
      </c>
      <c r="BG520" s="145">
        <f t="shared" si="56"/>
        <v>0</v>
      </c>
      <c r="BH520" s="145">
        <f t="shared" si="57"/>
        <v>0</v>
      </c>
      <c r="BI520" s="145">
        <f t="shared" si="58"/>
        <v>0</v>
      </c>
      <c r="BJ520" s="18" t="s">
        <v>21</v>
      </c>
      <c r="BK520" s="145">
        <f t="shared" si="59"/>
        <v>0</v>
      </c>
      <c r="BL520" s="18" t="s">
        <v>194</v>
      </c>
      <c r="BM520" s="144" t="s">
        <v>2276</v>
      </c>
    </row>
    <row r="521" spans="2:65" s="1" customFormat="1" ht="16.5" customHeight="1">
      <c r="B521" s="33"/>
      <c r="C521" s="170" t="s">
        <v>2277</v>
      </c>
      <c r="D521" s="170" t="s">
        <v>244</v>
      </c>
      <c r="E521" s="171" t="s">
        <v>2278</v>
      </c>
      <c r="F521" s="172" t="s">
        <v>2279</v>
      </c>
      <c r="G521" s="173" t="s">
        <v>432</v>
      </c>
      <c r="H521" s="174">
        <v>157</v>
      </c>
      <c r="I521" s="175"/>
      <c r="J521" s="176">
        <f t="shared" si="50"/>
        <v>0</v>
      </c>
      <c r="K521" s="172" t="s">
        <v>1</v>
      </c>
      <c r="L521" s="177"/>
      <c r="M521" s="178" t="s">
        <v>1</v>
      </c>
      <c r="N521" s="179" t="s">
        <v>46</v>
      </c>
      <c r="P521" s="142">
        <f t="shared" si="51"/>
        <v>0</v>
      </c>
      <c r="Q521" s="142">
        <v>0</v>
      </c>
      <c r="R521" s="142">
        <f t="shared" si="52"/>
        <v>0</v>
      </c>
      <c r="S521" s="142">
        <v>0</v>
      </c>
      <c r="T521" s="143">
        <f t="shared" si="53"/>
        <v>0</v>
      </c>
      <c r="AR521" s="144" t="s">
        <v>234</v>
      </c>
      <c r="AT521" s="144" t="s">
        <v>244</v>
      </c>
      <c r="AU521" s="144" t="s">
        <v>205</v>
      </c>
      <c r="AY521" s="18" t="s">
        <v>187</v>
      </c>
      <c r="BE521" s="145">
        <f t="shared" si="54"/>
        <v>0</v>
      </c>
      <c r="BF521" s="145">
        <f t="shared" si="55"/>
        <v>0</v>
      </c>
      <c r="BG521" s="145">
        <f t="shared" si="56"/>
        <v>0</v>
      </c>
      <c r="BH521" s="145">
        <f t="shared" si="57"/>
        <v>0</v>
      </c>
      <c r="BI521" s="145">
        <f t="shared" si="58"/>
        <v>0</v>
      </c>
      <c r="BJ521" s="18" t="s">
        <v>21</v>
      </c>
      <c r="BK521" s="145">
        <f t="shared" si="59"/>
        <v>0</v>
      </c>
      <c r="BL521" s="18" t="s">
        <v>194</v>
      </c>
      <c r="BM521" s="144" t="s">
        <v>2280</v>
      </c>
    </row>
    <row r="522" spans="2:65" s="1" customFormat="1" ht="16.5" customHeight="1">
      <c r="B522" s="33"/>
      <c r="C522" s="170" t="s">
        <v>2024</v>
      </c>
      <c r="D522" s="170" t="s">
        <v>244</v>
      </c>
      <c r="E522" s="171" t="s">
        <v>2281</v>
      </c>
      <c r="F522" s="172" t="s">
        <v>2282</v>
      </c>
      <c r="G522" s="173" t="s">
        <v>432</v>
      </c>
      <c r="H522" s="174">
        <v>468</v>
      </c>
      <c r="I522" s="175"/>
      <c r="J522" s="176">
        <f t="shared" si="50"/>
        <v>0</v>
      </c>
      <c r="K522" s="172" t="s">
        <v>1</v>
      </c>
      <c r="L522" s="177"/>
      <c r="M522" s="178" t="s">
        <v>1</v>
      </c>
      <c r="N522" s="179" t="s">
        <v>46</v>
      </c>
      <c r="P522" s="142">
        <f t="shared" si="51"/>
        <v>0</v>
      </c>
      <c r="Q522" s="142">
        <v>0</v>
      </c>
      <c r="R522" s="142">
        <f t="shared" si="52"/>
        <v>0</v>
      </c>
      <c r="S522" s="142">
        <v>0</v>
      </c>
      <c r="T522" s="143">
        <f t="shared" si="53"/>
        <v>0</v>
      </c>
      <c r="AR522" s="144" t="s">
        <v>234</v>
      </c>
      <c r="AT522" s="144" t="s">
        <v>244</v>
      </c>
      <c r="AU522" s="144" t="s">
        <v>205</v>
      </c>
      <c r="AY522" s="18" t="s">
        <v>187</v>
      </c>
      <c r="BE522" s="145">
        <f t="shared" si="54"/>
        <v>0</v>
      </c>
      <c r="BF522" s="145">
        <f t="shared" si="55"/>
        <v>0</v>
      </c>
      <c r="BG522" s="145">
        <f t="shared" si="56"/>
        <v>0</v>
      </c>
      <c r="BH522" s="145">
        <f t="shared" si="57"/>
        <v>0</v>
      </c>
      <c r="BI522" s="145">
        <f t="shared" si="58"/>
        <v>0</v>
      </c>
      <c r="BJ522" s="18" t="s">
        <v>21</v>
      </c>
      <c r="BK522" s="145">
        <f t="shared" si="59"/>
        <v>0</v>
      </c>
      <c r="BL522" s="18" t="s">
        <v>194</v>
      </c>
      <c r="BM522" s="144" t="s">
        <v>2283</v>
      </c>
    </row>
    <row r="523" spans="2:65" s="1" customFormat="1" ht="16.5" customHeight="1">
      <c r="B523" s="33"/>
      <c r="C523" s="170" t="s">
        <v>2284</v>
      </c>
      <c r="D523" s="170" t="s">
        <v>244</v>
      </c>
      <c r="E523" s="171" t="s">
        <v>2285</v>
      </c>
      <c r="F523" s="172" t="s">
        <v>2286</v>
      </c>
      <c r="G523" s="173" t="s">
        <v>432</v>
      </c>
      <c r="H523" s="174">
        <v>10</v>
      </c>
      <c r="I523" s="175"/>
      <c r="J523" s="176">
        <f t="shared" si="50"/>
        <v>0</v>
      </c>
      <c r="K523" s="172" t="s">
        <v>1</v>
      </c>
      <c r="L523" s="177"/>
      <c r="M523" s="178" t="s">
        <v>1</v>
      </c>
      <c r="N523" s="179" t="s">
        <v>46</v>
      </c>
      <c r="P523" s="142">
        <f t="shared" si="51"/>
        <v>0</v>
      </c>
      <c r="Q523" s="142">
        <v>0</v>
      </c>
      <c r="R523" s="142">
        <f t="shared" si="52"/>
        <v>0</v>
      </c>
      <c r="S523" s="142">
        <v>0</v>
      </c>
      <c r="T523" s="143">
        <f t="shared" si="53"/>
        <v>0</v>
      </c>
      <c r="AR523" s="144" t="s">
        <v>234</v>
      </c>
      <c r="AT523" s="144" t="s">
        <v>244</v>
      </c>
      <c r="AU523" s="144" t="s">
        <v>205</v>
      </c>
      <c r="AY523" s="18" t="s">
        <v>187</v>
      </c>
      <c r="BE523" s="145">
        <f t="shared" si="54"/>
        <v>0</v>
      </c>
      <c r="BF523" s="145">
        <f t="shared" si="55"/>
        <v>0</v>
      </c>
      <c r="BG523" s="145">
        <f t="shared" si="56"/>
        <v>0</v>
      </c>
      <c r="BH523" s="145">
        <f t="shared" si="57"/>
        <v>0</v>
      </c>
      <c r="BI523" s="145">
        <f t="shared" si="58"/>
        <v>0</v>
      </c>
      <c r="BJ523" s="18" t="s">
        <v>21</v>
      </c>
      <c r="BK523" s="145">
        <f t="shared" si="59"/>
        <v>0</v>
      </c>
      <c r="BL523" s="18" t="s">
        <v>194</v>
      </c>
      <c r="BM523" s="144" t="s">
        <v>2287</v>
      </c>
    </row>
    <row r="524" spans="2:65" s="1" customFormat="1" ht="16.5" customHeight="1">
      <c r="B524" s="33"/>
      <c r="C524" s="170" t="s">
        <v>2025</v>
      </c>
      <c r="D524" s="170" t="s">
        <v>244</v>
      </c>
      <c r="E524" s="171" t="s">
        <v>2288</v>
      </c>
      <c r="F524" s="172" t="s">
        <v>2289</v>
      </c>
      <c r="G524" s="173" t="s">
        <v>432</v>
      </c>
      <c r="H524" s="174">
        <v>157</v>
      </c>
      <c r="I524" s="175"/>
      <c r="J524" s="176">
        <f t="shared" si="50"/>
        <v>0</v>
      </c>
      <c r="K524" s="172" t="s">
        <v>1</v>
      </c>
      <c r="L524" s="177"/>
      <c r="M524" s="178" t="s">
        <v>1</v>
      </c>
      <c r="N524" s="179" t="s">
        <v>46</v>
      </c>
      <c r="P524" s="142">
        <f t="shared" si="51"/>
        <v>0</v>
      </c>
      <c r="Q524" s="142">
        <v>0</v>
      </c>
      <c r="R524" s="142">
        <f t="shared" si="52"/>
        <v>0</v>
      </c>
      <c r="S524" s="142">
        <v>0</v>
      </c>
      <c r="T524" s="143">
        <f t="shared" si="53"/>
        <v>0</v>
      </c>
      <c r="AR524" s="144" t="s">
        <v>234</v>
      </c>
      <c r="AT524" s="144" t="s">
        <v>244</v>
      </c>
      <c r="AU524" s="144" t="s">
        <v>205</v>
      </c>
      <c r="AY524" s="18" t="s">
        <v>187</v>
      </c>
      <c r="BE524" s="145">
        <f t="shared" si="54"/>
        <v>0</v>
      </c>
      <c r="BF524" s="145">
        <f t="shared" si="55"/>
        <v>0</v>
      </c>
      <c r="BG524" s="145">
        <f t="shared" si="56"/>
        <v>0</v>
      </c>
      <c r="BH524" s="145">
        <f t="shared" si="57"/>
        <v>0</v>
      </c>
      <c r="BI524" s="145">
        <f t="shared" si="58"/>
        <v>0</v>
      </c>
      <c r="BJ524" s="18" t="s">
        <v>21</v>
      </c>
      <c r="BK524" s="145">
        <f t="shared" si="59"/>
        <v>0</v>
      </c>
      <c r="BL524" s="18" t="s">
        <v>194</v>
      </c>
      <c r="BM524" s="144" t="s">
        <v>2290</v>
      </c>
    </row>
    <row r="525" spans="2:65" s="1" customFormat="1" ht="16.5" customHeight="1">
      <c r="B525" s="33"/>
      <c r="C525" s="170" t="s">
        <v>2291</v>
      </c>
      <c r="D525" s="170" t="s">
        <v>244</v>
      </c>
      <c r="E525" s="171" t="s">
        <v>2292</v>
      </c>
      <c r="F525" s="172" t="s">
        <v>2293</v>
      </c>
      <c r="G525" s="173" t="s">
        <v>432</v>
      </c>
      <c r="H525" s="174">
        <v>320</v>
      </c>
      <c r="I525" s="175"/>
      <c r="J525" s="176">
        <f t="shared" si="50"/>
        <v>0</v>
      </c>
      <c r="K525" s="172" t="s">
        <v>1</v>
      </c>
      <c r="L525" s="177"/>
      <c r="M525" s="178" t="s">
        <v>1</v>
      </c>
      <c r="N525" s="179" t="s">
        <v>46</v>
      </c>
      <c r="P525" s="142">
        <f t="shared" si="51"/>
        <v>0</v>
      </c>
      <c r="Q525" s="142">
        <v>0</v>
      </c>
      <c r="R525" s="142">
        <f t="shared" si="52"/>
        <v>0</v>
      </c>
      <c r="S525" s="142">
        <v>0</v>
      </c>
      <c r="T525" s="143">
        <f t="shared" si="53"/>
        <v>0</v>
      </c>
      <c r="AR525" s="144" t="s">
        <v>234</v>
      </c>
      <c r="AT525" s="144" t="s">
        <v>244</v>
      </c>
      <c r="AU525" s="144" t="s">
        <v>205</v>
      </c>
      <c r="AY525" s="18" t="s">
        <v>187</v>
      </c>
      <c r="BE525" s="145">
        <f t="shared" si="54"/>
        <v>0</v>
      </c>
      <c r="BF525" s="145">
        <f t="shared" si="55"/>
        <v>0</v>
      </c>
      <c r="BG525" s="145">
        <f t="shared" si="56"/>
        <v>0</v>
      </c>
      <c r="BH525" s="145">
        <f t="shared" si="57"/>
        <v>0</v>
      </c>
      <c r="BI525" s="145">
        <f t="shared" si="58"/>
        <v>0</v>
      </c>
      <c r="BJ525" s="18" t="s">
        <v>21</v>
      </c>
      <c r="BK525" s="145">
        <f t="shared" si="59"/>
        <v>0</v>
      </c>
      <c r="BL525" s="18" t="s">
        <v>194</v>
      </c>
      <c r="BM525" s="144" t="s">
        <v>2294</v>
      </c>
    </row>
    <row r="526" spans="2:65" s="1" customFormat="1" ht="16.5" customHeight="1">
      <c r="B526" s="33"/>
      <c r="C526" s="170" t="s">
        <v>2026</v>
      </c>
      <c r="D526" s="170" t="s">
        <v>244</v>
      </c>
      <c r="E526" s="171" t="s">
        <v>2295</v>
      </c>
      <c r="F526" s="172" t="s">
        <v>2296</v>
      </c>
      <c r="G526" s="173" t="s">
        <v>432</v>
      </c>
      <c r="H526" s="174">
        <v>105</v>
      </c>
      <c r="I526" s="175"/>
      <c r="J526" s="176">
        <f t="shared" si="50"/>
        <v>0</v>
      </c>
      <c r="K526" s="172" t="s">
        <v>1</v>
      </c>
      <c r="L526" s="177"/>
      <c r="M526" s="178" t="s">
        <v>1</v>
      </c>
      <c r="N526" s="179" t="s">
        <v>46</v>
      </c>
      <c r="P526" s="142">
        <f t="shared" si="51"/>
        <v>0</v>
      </c>
      <c r="Q526" s="142">
        <v>0</v>
      </c>
      <c r="R526" s="142">
        <f t="shared" si="52"/>
        <v>0</v>
      </c>
      <c r="S526" s="142">
        <v>0</v>
      </c>
      <c r="T526" s="143">
        <f t="shared" si="53"/>
        <v>0</v>
      </c>
      <c r="AR526" s="144" t="s">
        <v>234</v>
      </c>
      <c r="AT526" s="144" t="s">
        <v>244</v>
      </c>
      <c r="AU526" s="144" t="s">
        <v>205</v>
      </c>
      <c r="AY526" s="18" t="s">
        <v>187</v>
      </c>
      <c r="BE526" s="145">
        <f t="shared" si="54"/>
        <v>0</v>
      </c>
      <c r="BF526" s="145">
        <f t="shared" si="55"/>
        <v>0</v>
      </c>
      <c r="BG526" s="145">
        <f t="shared" si="56"/>
        <v>0</v>
      </c>
      <c r="BH526" s="145">
        <f t="shared" si="57"/>
        <v>0</v>
      </c>
      <c r="BI526" s="145">
        <f t="shared" si="58"/>
        <v>0</v>
      </c>
      <c r="BJ526" s="18" t="s">
        <v>21</v>
      </c>
      <c r="BK526" s="145">
        <f t="shared" si="59"/>
        <v>0</v>
      </c>
      <c r="BL526" s="18" t="s">
        <v>194</v>
      </c>
      <c r="BM526" s="144" t="s">
        <v>2297</v>
      </c>
    </row>
    <row r="527" spans="2:65" s="1" customFormat="1" ht="16.5" customHeight="1">
      <c r="B527" s="33"/>
      <c r="C527" s="170" t="s">
        <v>2298</v>
      </c>
      <c r="D527" s="170" t="s">
        <v>244</v>
      </c>
      <c r="E527" s="171" t="s">
        <v>2299</v>
      </c>
      <c r="F527" s="172" t="s">
        <v>2300</v>
      </c>
      <c r="G527" s="173" t="s">
        <v>432</v>
      </c>
      <c r="H527" s="174">
        <v>30</v>
      </c>
      <c r="I527" s="175"/>
      <c r="J527" s="176">
        <f t="shared" si="50"/>
        <v>0</v>
      </c>
      <c r="K527" s="172" t="s">
        <v>1</v>
      </c>
      <c r="L527" s="177"/>
      <c r="M527" s="178" t="s">
        <v>1</v>
      </c>
      <c r="N527" s="179" t="s">
        <v>46</v>
      </c>
      <c r="P527" s="142">
        <f t="shared" si="51"/>
        <v>0</v>
      </c>
      <c r="Q527" s="142">
        <v>0</v>
      </c>
      <c r="R527" s="142">
        <f t="shared" si="52"/>
        <v>0</v>
      </c>
      <c r="S527" s="142">
        <v>0</v>
      </c>
      <c r="T527" s="143">
        <f t="shared" si="53"/>
        <v>0</v>
      </c>
      <c r="AR527" s="144" t="s">
        <v>234</v>
      </c>
      <c r="AT527" s="144" t="s">
        <v>244</v>
      </c>
      <c r="AU527" s="144" t="s">
        <v>205</v>
      </c>
      <c r="AY527" s="18" t="s">
        <v>187</v>
      </c>
      <c r="BE527" s="145">
        <f t="shared" si="54"/>
        <v>0</v>
      </c>
      <c r="BF527" s="145">
        <f t="shared" si="55"/>
        <v>0</v>
      </c>
      <c r="BG527" s="145">
        <f t="shared" si="56"/>
        <v>0</v>
      </c>
      <c r="BH527" s="145">
        <f t="shared" si="57"/>
        <v>0</v>
      </c>
      <c r="BI527" s="145">
        <f t="shared" si="58"/>
        <v>0</v>
      </c>
      <c r="BJ527" s="18" t="s">
        <v>21</v>
      </c>
      <c r="BK527" s="145">
        <f t="shared" si="59"/>
        <v>0</v>
      </c>
      <c r="BL527" s="18" t="s">
        <v>194</v>
      </c>
      <c r="BM527" s="144" t="s">
        <v>2301</v>
      </c>
    </row>
    <row r="528" spans="2:65" s="1" customFormat="1" ht="16.5" customHeight="1">
      <c r="B528" s="33"/>
      <c r="C528" s="170" t="s">
        <v>1017</v>
      </c>
      <c r="D528" s="170" t="s">
        <v>244</v>
      </c>
      <c r="E528" s="171" t="s">
        <v>2302</v>
      </c>
      <c r="F528" s="172" t="s">
        <v>2303</v>
      </c>
      <c r="G528" s="173" t="s">
        <v>432</v>
      </c>
      <c r="H528" s="174">
        <v>283</v>
      </c>
      <c r="I528" s="175"/>
      <c r="J528" s="176">
        <f t="shared" si="50"/>
        <v>0</v>
      </c>
      <c r="K528" s="172" t="s">
        <v>1</v>
      </c>
      <c r="L528" s="177"/>
      <c r="M528" s="178" t="s">
        <v>1</v>
      </c>
      <c r="N528" s="179" t="s">
        <v>46</v>
      </c>
      <c r="P528" s="142">
        <f t="shared" si="51"/>
        <v>0</v>
      </c>
      <c r="Q528" s="142">
        <v>0</v>
      </c>
      <c r="R528" s="142">
        <f t="shared" si="52"/>
        <v>0</v>
      </c>
      <c r="S528" s="142">
        <v>0</v>
      </c>
      <c r="T528" s="143">
        <f t="shared" si="53"/>
        <v>0</v>
      </c>
      <c r="AR528" s="144" t="s">
        <v>234</v>
      </c>
      <c r="AT528" s="144" t="s">
        <v>244</v>
      </c>
      <c r="AU528" s="144" t="s">
        <v>205</v>
      </c>
      <c r="AY528" s="18" t="s">
        <v>187</v>
      </c>
      <c r="BE528" s="145">
        <f t="shared" si="54"/>
        <v>0</v>
      </c>
      <c r="BF528" s="145">
        <f t="shared" si="55"/>
        <v>0</v>
      </c>
      <c r="BG528" s="145">
        <f t="shared" si="56"/>
        <v>0</v>
      </c>
      <c r="BH528" s="145">
        <f t="shared" si="57"/>
        <v>0</v>
      </c>
      <c r="BI528" s="145">
        <f t="shared" si="58"/>
        <v>0</v>
      </c>
      <c r="BJ528" s="18" t="s">
        <v>21</v>
      </c>
      <c r="BK528" s="145">
        <f t="shared" si="59"/>
        <v>0</v>
      </c>
      <c r="BL528" s="18" t="s">
        <v>194</v>
      </c>
      <c r="BM528" s="144" t="s">
        <v>2304</v>
      </c>
    </row>
    <row r="529" spans="2:65" s="1" customFormat="1" ht="16.5" customHeight="1">
      <c r="B529" s="33"/>
      <c r="C529" s="170" t="s">
        <v>2305</v>
      </c>
      <c r="D529" s="170" t="s">
        <v>244</v>
      </c>
      <c r="E529" s="171" t="s">
        <v>2306</v>
      </c>
      <c r="F529" s="172" t="s">
        <v>2307</v>
      </c>
      <c r="G529" s="173" t="s">
        <v>432</v>
      </c>
      <c r="H529" s="174">
        <v>131</v>
      </c>
      <c r="I529" s="175"/>
      <c r="J529" s="176">
        <f t="shared" si="50"/>
        <v>0</v>
      </c>
      <c r="K529" s="172" t="s">
        <v>1</v>
      </c>
      <c r="L529" s="177"/>
      <c r="M529" s="178" t="s">
        <v>1</v>
      </c>
      <c r="N529" s="179" t="s">
        <v>46</v>
      </c>
      <c r="P529" s="142">
        <f t="shared" si="51"/>
        <v>0</v>
      </c>
      <c r="Q529" s="142">
        <v>0</v>
      </c>
      <c r="R529" s="142">
        <f t="shared" si="52"/>
        <v>0</v>
      </c>
      <c r="S529" s="142">
        <v>0</v>
      </c>
      <c r="T529" s="143">
        <f t="shared" si="53"/>
        <v>0</v>
      </c>
      <c r="AR529" s="144" t="s">
        <v>234</v>
      </c>
      <c r="AT529" s="144" t="s">
        <v>244</v>
      </c>
      <c r="AU529" s="144" t="s">
        <v>205</v>
      </c>
      <c r="AY529" s="18" t="s">
        <v>187</v>
      </c>
      <c r="BE529" s="145">
        <f t="shared" si="54"/>
        <v>0</v>
      </c>
      <c r="BF529" s="145">
        <f t="shared" si="55"/>
        <v>0</v>
      </c>
      <c r="BG529" s="145">
        <f t="shared" si="56"/>
        <v>0</v>
      </c>
      <c r="BH529" s="145">
        <f t="shared" si="57"/>
        <v>0</v>
      </c>
      <c r="BI529" s="145">
        <f t="shared" si="58"/>
        <v>0</v>
      </c>
      <c r="BJ529" s="18" t="s">
        <v>21</v>
      </c>
      <c r="BK529" s="145">
        <f t="shared" si="59"/>
        <v>0</v>
      </c>
      <c r="BL529" s="18" t="s">
        <v>194</v>
      </c>
      <c r="BM529" s="144" t="s">
        <v>2308</v>
      </c>
    </row>
    <row r="530" spans="2:65" s="1" customFormat="1" ht="16.5" customHeight="1">
      <c r="B530" s="33"/>
      <c r="C530" s="170" t="s">
        <v>2031</v>
      </c>
      <c r="D530" s="170" t="s">
        <v>244</v>
      </c>
      <c r="E530" s="171" t="s">
        <v>2309</v>
      </c>
      <c r="F530" s="172" t="s">
        <v>2310</v>
      </c>
      <c r="G530" s="173" t="s">
        <v>432</v>
      </c>
      <c r="H530" s="174">
        <v>131</v>
      </c>
      <c r="I530" s="175"/>
      <c r="J530" s="176">
        <f t="shared" si="50"/>
        <v>0</v>
      </c>
      <c r="K530" s="172" t="s">
        <v>1</v>
      </c>
      <c r="L530" s="177"/>
      <c r="M530" s="178" t="s">
        <v>1</v>
      </c>
      <c r="N530" s="179" t="s">
        <v>46</v>
      </c>
      <c r="P530" s="142">
        <f t="shared" si="51"/>
        <v>0</v>
      </c>
      <c r="Q530" s="142">
        <v>0</v>
      </c>
      <c r="R530" s="142">
        <f t="shared" si="52"/>
        <v>0</v>
      </c>
      <c r="S530" s="142">
        <v>0</v>
      </c>
      <c r="T530" s="143">
        <f t="shared" si="53"/>
        <v>0</v>
      </c>
      <c r="AR530" s="144" t="s">
        <v>234</v>
      </c>
      <c r="AT530" s="144" t="s">
        <v>244</v>
      </c>
      <c r="AU530" s="144" t="s">
        <v>205</v>
      </c>
      <c r="AY530" s="18" t="s">
        <v>187</v>
      </c>
      <c r="BE530" s="145">
        <f t="shared" si="54"/>
        <v>0</v>
      </c>
      <c r="BF530" s="145">
        <f t="shared" si="55"/>
        <v>0</v>
      </c>
      <c r="BG530" s="145">
        <f t="shared" si="56"/>
        <v>0</v>
      </c>
      <c r="BH530" s="145">
        <f t="shared" si="57"/>
        <v>0</v>
      </c>
      <c r="BI530" s="145">
        <f t="shared" si="58"/>
        <v>0</v>
      </c>
      <c r="BJ530" s="18" t="s">
        <v>21</v>
      </c>
      <c r="BK530" s="145">
        <f t="shared" si="59"/>
        <v>0</v>
      </c>
      <c r="BL530" s="18" t="s">
        <v>194</v>
      </c>
      <c r="BM530" s="144" t="s">
        <v>2311</v>
      </c>
    </row>
    <row r="531" spans="2:65" s="1" customFormat="1" ht="16.5" customHeight="1">
      <c r="B531" s="33"/>
      <c r="C531" s="170" t="s">
        <v>2312</v>
      </c>
      <c r="D531" s="170" t="s">
        <v>244</v>
      </c>
      <c r="E531" s="171" t="s">
        <v>2313</v>
      </c>
      <c r="F531" s="172" t="s">
        <v>2314</v>
      </c>
      <c r="G531" s="173" t="s">
        <v>432</v>
      </c>
      <c r="H531" s="174">
        <v>270</v>
      </c>
      <c r="I531" s="175"/>
      <c r="J531" s="176">
        <f t="shared" si="50"/>
        <v>0</v>
      </c>
      <c r="K531" s="172" t="s">
        <v>1</v>
      </c>
      <c r="L531" s="177"/>
      <c r="M531" s="178" t="s">
        <v>1</v>
      </c>
      <c r="N531" s="179" t="s">
        <v>46</v>
      </c>
      <c r="P531" s="142">
        <f t="shared" si="51"/>
        <v>0</v>
      </c>
      <c r="Q531" s="142">
        <v>0</v>
      </c>
      <c r="R531" s="142">
        <f t="shared" si="52"/>
        <v>0</v>
      </c>
      <c r="S531" s="142">
        <v>0</v>
      </c>
      <c r="T531" s="143">
        <f t="shared" si="53"/>
        <v>0</v>
      </c>
      <c r="AR531" s="144" t="s">
        <v>234</v>
      </c>
      <c r="AT531" s="144" t="s">
        <v>244</v>
      </c>
      <c r="AU531" s="144" t="s">
        <v>205</v>
      </c>
      <c r="AY531" s="18" t="s">
        <v>187</v>
      </c>
      <c r="BE531" s="145">
        <f t="shared" si="54"/>
        <v>0</v>
      </c>
      <c r="BF531" s="145">
        <f t="shared" si="55"/>
        <v>0</v>
      </c>
      <c r="BG531" s="145">
        <f t="shared" si="56"/>
        <v>0</v>
      </c>
      <c r="BH531" s="145">
        <f t="shared" si="57"/>
        <v>0</v>
      </c>
      <c r="BI531" s="145">
        <f t="shared" si="58"/>
        <v>0</v>
      </c>
      <c r="BJ531" s="18" t="s">
        <v>21</v>
      </c>
      <c r="BK531" s="145">
        <f t="shared" si="59"/>
        <v>0</v>
      </c>
      <c r="BL531" s="18" t="s">
        <v>194</v>
      </c>
      <c r="BM531" s="144" t="s">
        <v>2315</v>
      </c>
    </row>
    <row r="532" spans="2:65" s="1" customFormat="1" ht="16.5" customHeight="1">
      <c r="B532" s="33"/>
      <c r="C532" s="170" t="s">
        <v>2034</v>
      </c>
      <c r="D532" s="170" t="s">
        <v>244</v>
      </c>
      <c r="E532" s="171" t="s">
        <v>2316</v>
      </c>
      <c r="F532" s="172" t="s">
        <v>2317</v>
      </c>
      <c r="G532" s="173" t="s">
        <v>432</v>
      </c>
      <c r="H532" s="174">
        <v>196</v>
      </c>
      <c r="I532" s="175"/>
      <c r="J532" s="176">
        <f t="shared" si="50"/>
        <v>0</v>
      </c>
      <c r="K532" s="172" t="s">
        <v>1</v>
      </c>
      <c r="L532" s="177"/>
      <c r="M532" s="178" t="s">
        <v>1</v>
      </c>
      <c r="N532" s="179" t="s">
        <v>46</v>
      </c>
      <c r="P532" s="142">
        <f t="shared" si="51"/>
        <v>0</v>
      </c>
      <c r="Q532" s="142">
        <v>0</v>
      </c>
      <c r="R532" s="142">
        <f t="shared" si="52"/>
        <v>0</v>
      </c>
      <c r="S532" s="142">
        <v>0</v>
      </c>
      <c r="T532" s="143">
        <f t="shared" si="53"/>
        <v>0</v>
      </c>
      <c r="AR532" s="144" t="s">
        <v>234</v>
      </c>
      <c r="AT532" s="144" t="s">
        <v>244</v>
      </c>
      <c r="AU532" s="144" t="s">
        <v>205</v>
      </c>
      <c r="AY532" s="18" t="s">
        <v>187</v>
      </c>
      <c r="BE532" s="145">
        <f t="shared" si="54"/>
        <v>0</v>
      </c>
      <c r="BF532" s="145">
        <f t="shared" si="55"/>
        <v>0</v>
      </c>
      <c r="BG532" s="145">
        <f t="shared" si="56"/>
        <v>0</v>
      </c>
      <c r="BH532" s="145">
        <f t="shared" si="57"/>
        <v>0</v>
      </c>
      <c r="BI532" s="145">
        <f t="shared" si="58"/>
        <v>0</v>
      </c>
      <c r="BJ532" s="18" t="s">
        <v>21</v>
      </c>
      <c r="BK532" s="145">
        <f t="shared" si="59"/>
        <v>0</v>
      </c>
      <c r="BL532" s="18" t="s">
        <v>194</v>
      </c>
      <c r="BM532" s="144" t="s">
        <v>2318</v>
      </c>
    </row>
    <row r="533" spans="2:65" s="1" customFormat="1" ht="16.5" customHeight="1">
      <c r="B533" s="33"/>
      <c r="C533" s="170" t="s">
        <v>2319</v>
      </c>
      <c r="D533" s="170" t="s">
        <v>244</v>
      </c>
      <c r="E533" s="171" t="s">
        <v>2320</v>
      </c>
      <c r="F533" s="172" t="s">
        <v>2321</v>
      </c>
      <c r="G533" s="173" t="s">
        <v>432</v>
      </c>
      <c r="H533" s="174">
        <v>15</v>
      </c>
      <c r="I533" s="175"/>
      <c r="J533" s="176">
        <f t="shared" si="50"/>
        <v>0</v>
      </c>
      <c r="K533" s="172" t="s">
        <v>1</v>
      </c>
      <c r="L533" s="177"/>
      <c r="M533" s="178" t="s">
        <v>1</v>
      </c>
      <c r="N533" s="179" t="s">
        <v>46</v>
      </c>
      <c r="P533" s="142">
        <f t="shared" si="51"/>
        <v>0</v>
      </c>
      <c r="Q533" s="142">
        <v>0</v>
      </c>
      <c r="R533" s="142">
        <f t="shared" si="52"/>
        <v>0</v>
      </c>
      <c r="S533" s="142">
        <v>0</v>
      </c>
      <c r="T533" s="143">
        <f t="shared" si="53"/>
        <v>0</v>
      </c>
      <c r="AR533" s="144" t="s">
        <v>234</v>
      </c>
      <c r="AT533" s="144" t="s">
        <v>244</v>
      </c>
      <c r="AU533" s="144" t="s">
        <v>205</v>
      </c>
      <c r="AY533" s="18" t="s">
        <v>187</v>
      </c>
      <c r="BE533" s="145">
        <f t="shared" si="54"/>
        <v>0</v>
      </c>
      <c r="BF533" s="145">
        <f t="shared" si="55"/>
        <v>0</v>
      </c>
      <c r="BG533" s="145">
        <f t="shared" si="56"/>
        <v>0</v>
      </c>
      <c r="BH533" s="145">
        <f t="shared" si="57"/>
        <v>0</v>
      </c>
      <c r="BI533" s="145">
        <f t="shared" si="58"/>
        <v>0</v>
      </c>
      <c r="BJ533" s="18" t="s">
        <v>21</v>
      </c>
      <c r="BK533" s="145">
        <f t="shared" si="59"/>
        <v>0</v>
      </c>
      <c r="BL533" s="18" t="s">
        <v>194</v>
      </c>
      <c r="BM533" s="144" t="s">
        <v>2322</v>
      </c>
    </row>
    <row r="534" spans="2:65" s="1" customFormat="1" ht="16.5" customHeight="1">
      <c r="B534" s="33"/>
      <c r="C534" s="170" t="s">
        <v>2035</v>
      </c>
      <c r="D534" s="170" t="s">
        <v>244</v>
      </c>
      <c r="E534" s="171" t="s">
        <v>2323</v>
      </c>
      <c r="F534" s="172" t="s">
        <v>2324</v>
      </c>
      <c r="G534" s="173" t="s">
        <v>432</v>
      </c>
      <c r="H534" s="174">
        <v>79</v>
      </c>
      <c r="I534" s="175"/>
      <c r="J534" s="176">
        <f t="shared" si="50"/>
        <v>0</v>
      </c>
      <c r="K534" s="172" t="s">
        <v>1</v>
      </c>
      <c r="L534" s="177"/>
      <c r="M534" s="178" t="s">
        <v>1</v>
      </c>
      <c r="N534" s="179" t="s">
        <v>46</v>
      </c>
      <c r="P534" s="142">
        <f t="shared" si="51"/>
        <v>0</v>
      </c>
      <c r="Q534" s="142">
        <v>0</v>
      </c>
      <c r="R534" s="142">
        <f t="shared" si="52"/>
        <v>0</v>
      </c>
      <c r="S534" s="142">
        <v>0</v>
      </c>
      <c r="T534" s="143">
        <f t="shared" si="53"/>
        <v>0</v>
      </c>
      <c r="AR534" s="144" t="s">
        <v>234</v>
      </c>
      <c r="AT534" s="144" t="s">
        <v>244</v>
      </c>
      <c r="AU534" s="144" t="s">
        <v>205</v>
      </c>
      <c r="AY534" s="18" t="s">
        <v>187</v>
      </c>
      <c r="BE534" s="145">
        <f t="shared" si="54"/>
        <v>0</v>
      </c>
      <c r="BF534" s="145">
        <f t="shared" si="55"/>
        <v>0</v>
      </c>
      <c r="BG534" s="145">
        <f t="shared" si="56"/>
        <v>0</v>
      </c>
      <c r="BH534" s="145">
        <f t="shared" si="57"/>
        <v>0</v>
      </c>
      <c r="BI534" s="145">
        <f t="shared" si="58"/>
        <v>0</v>
      </c>
      <c r="BJ534" s="18" t="s">
        <v>21</v>
      </c>
      <c r="BK534" s="145">
        <f t="shared" si="59"/>
        <v>0</v>
      </c>
      <c r="BL534" s="18" t="s">
        <v>194</v>
      </c>
      <c r="BM534" s="144" t="s">
        <v>2325</v>
      </c>
    </row>
    <row r="535" spans="2:65" s="1" customFormat="1" ht="16.5" customHeight="1">
      <c r="B535" s="33"/>
      <c r="C535" s="170" t="s">
        <v>2326</v>
      </c>
      <c r="D535" s="170" t="s">
        <v>244</v>
      </c>
      <c r="E535" s="171" t="s">
        <v>2327</v>
      </c>
      <c r="F535" s="172" t="s">
        <v>2328</v>
      </c>
      <c r="G535" s="173" t="s">
        <v>432</v>
      </c>
      <c r="H535" s="174">
        <v>331</v>
      </c>
      <c r="I535" s="175"/>
      <c r="J535" s="176">
        <f t="shared" si="50"/>
        <v>0</v>
      </c>
      <c r="K535" s="172" t="s">
        <v>1</v>
      </c>
      <c r="L535" s="177"/>
      <c r="M535" s="178" t="s">
        <v>1</v>
      </c>
      <c r="N535" s="179" t="s">
        <v>46</v>
      </c>
      <c r="P535" s="142">
        <f t="shared" si="51"/>
        <v>0</v>
      </c>
      <c r="Q535" s="142">
        <v>0</v>
      </c>
      <c r="R535" s="142">
        <f t="shared" si="52"/>
        <v>0</v>
      </c>
      <c r="S535" s="142">
        <v>0</v>
      </c>
      <c r="T535" s="143">
        <f t="shared" si="53"/>
        <v>0</v>
      </c>
      <c r="AR535" s="144" t="s">
        <v>234</v>
      </c>
      <c r="AT535" s="144" t="s">
        <v>244</v>
      </c>
      <c r="AU535" s="144" t="s">
        <v>205</v>
      </c>
      <c r="AY535" s="18" t="s">
        <v>187</v>
      </c>
      <c r="BE535" s="145">
        <f t="shared" si="54"/>
        <v>0</v>
      </c>
      <c r="BF535" s="145">
        <f t="shared" si="55"/>
        <v>0</v>
      </c>
      <c r="BG535" s="145">
        <f t="shared" si="56"/>
        <v>0</v>
      </c>
      <c r="BH535" s="145">
        <f t="shared" si="57"/>
        <v>0</v>
      </c>
      <c r="BI535" s="145">
        <f t="shared" si="58"/>
        <v>0</v>
      </c>
      <c r="BJ535" s="18" t="s">
        <v>21</v>
      </c>
      <c r="BK535" s="145">
        <f t="shared" si="59"/>
        <v>0</v>
      </c>
      <c r="BL535" s="18" t="s">
        <v>194</v>
      </c>
      <c r="BM535" s="144" t="s">
        <v>2329</v>
      </c>
    </row>
    <row r="536" spans="2:65" s="1" customFormat="1" ht="16.5" customHeight="1">
      <c r="B536" s="33"/>
      <c r="C536" s="170" t="s">
        <v>2036</v>
      </c>
      <c r="D536" s="170" t="s">
        <v>244</v>
      </c>
      <c r="E536" s="171" t="s">
        <v>2330</v>
      </c>
      <c r="F536" s="172" t="s">
        <v>2331</v>
      </c>
      <c r="G536" s="173" t="s">
        <v>432</v>
      </c>
      <c r="H536" s="174">
        <v>300</v>
      </c>
      <c r="I536" s="175"/>
      <c r="J536" s="176">
        <f t="shared" si="50"/>
        <v>0</v>
      </c>
      <c r="K536" s="172" t="s">
        <v>1</v>
      </c>
      <c r="L536" s="177"/>
      <c r="M536" s="178" t="s">
        <v>1</v>
      </c>
      <c r="N536" s="179" t="s">
        <v>46</v>
      </c>
      <c r="P536" s="142">
        <f t="shared" si="51"/>
        <v>0</v>
      </c>
      <c r="Q536" s="142">
        <v>0</v>
      </c>
      <c r="R536" s="142">
        <f t="shared" si="52"/>
        <v>0</v>
      </c>
      <c r="S536" s="142">
        <v>0</v>
      </c>
      <c r="T536" s="143">
        <f t="shared" si="53"/>
        <v>0</v>
      </c>
      <c r="AR536" s="144" t="s">
        <v>234</v>
      </c>
      <c r="AT536" s="144" t="s">
        <v>244</v>
      </c>
      <c r="AU536" s="144" t="s">
        <v>205</v>
      </c>
      <c r="AY536" s="18" t="s">
        <v>187</v>
      </c>
      <c r="BE536" s="145">
        <f t="shared" si="54"/>
        <v>0</v>
      </c>
      <c r="BF536" s="145">
        <f t="shared" si="55"/>
        <v>0</v>
      </c>
      <c r="BG536" s="145">
        <f t="shared" si="56"/>
        <v>0</v>
      </c>
      <c r="BH536" s="145">
        <f t="shared" si="57"/>
        <v>0</v>
      </c>
      <c r="BI536" s="145">
        <f t="shared" si="58"/>
        <v>0</v>
      </c>
      <c r="BJ536" s="18" t="s">
        <v>21</v>
      </c>
      <c r="BK536" s="145">
        <f t="shared" si="59"/>
        <v>0</v>
      </c>
      <c r="BL536" s="18" t="s">
        <v>194</v>
      </c>
      <c r="BM536" s="144" t="s">
        <v>2332</v>
      </c>
    </row>
    <row r="537" spans="2:65" s="1" customFormat="1" ht="16.5" customHeight="1">
      <c r="B537" s="33"/>
      <c r="C537" s="170" t="s">
        <v>2333</v>
      </c>
      <c r="D537" s="170" t="s">
        <v>244</v>
      </c>
      <c r="E537" s="171" t="s">
        <v>2334</v>
      </c>
      <c r="F537" s="172" t="s">
        <v>2335</v>
      </c>
      <c r="G537" s="173" t="s">
        <v>432</v>
      </c>
      <c r="H537" s="174">
        <v>183</v>
      </c>
      <c r="I537" s="175"/>
      <c r="J537" s="176">
        <f t="shared" si="50"/>
        <v>0</v>
      </c>
      <c r="K537" s="172" t="s">
        <v>1</v>
      </c>
      <c r="L537" s="177"/>
      <c r="M537" s="178" t="s">
        <v>1</v>
      </c>
      <c r="N537" s="179" t="s">
        <v>46</v>
      </c>
      <c r="P537" s="142">
        <f t="shared" si="51"/>
        <v>0</v>
      </c>
      <c r="Q537" s="142">
        <v>0</v>
      </c>
      <c r="R537" s="142">
        <f t="shared" si="52"/>
        <v>0</v>
      </c>
      <c r="S537" s="142">
        <v>0</v>
      </c>
      <c r="T537" s="143">
        <f t="shared" si="53"/>
        <v>0</v>
      </c>
      <c r="AR537" s="144" t="s">
        <v>234</v>
      </c>
      <c r="AT537" s="144" t="s">
        <v>244</v>
      </c>
      <c r="AU537" s="144" t="s">
        <v>205</v>
      </c>
      <c r="AY537" s="18" t="s">
        <v>187</v>
      </c>
      <c r="BE537" s="145">
        <f t="shared" si="54"/>
        <v>0</v>
      </c>
      <c r="BF537" s="145">
        <f t="shared" si="55"/>
        <v>0</v>
      </c>
      <c r="BG537" s="145">
        <f t="shared" si="56"/>
        <v>0</v>
      </c>
      <c r="BH537" s="145">
        <f t="shared" si="57"/>
        <v>0</v>
      </c>
      <c r="BI537" s="145">
        <f t="shared" si="58"/>
        <v>0</v>
      </c>
      <c r="BJ537" s="18" t="s">
        <v>21</v>
      </c>
      <c r="BK537" s="145">
        <f t="shared" si="59"/>
        <v>0</v>
      </c>
      <c r="BL537" s="18" t="s">
        <v>194</v>
      </c>
      <c r="BM537" s="144" t="s">
        <v>2336</v>
      </c>
    </row>
    <row r="538" spans="2:65" s="1" customFormat="1" ht="16.5" customHeight="1">
      <c r="B538" s="33"/>
      <c r="C538" s="170" t="s">
        <v>2037</v>
      </c>
      <c r="D538" s="170" t="s">
        <v>244</v>
      </c>
      <c r="E538" s="171" t="s">
        <v>2337</v>
      </c>
      <c r="F538" s="172" t="s">
        <v>2338</v>
      </c>
      <c r="G538" s="173" t="s">
        <v>432</v>
      </c>
      <c r="H538" s="174">
        <v>157</v>
      </c>
      <c r="I538" s="175"/>
      <c r="J538" s="176">
        <f t="shared" si="50"/>
        <v>0</v>
      </c>
      <c r="K538" s="172" t="s">
        <v>1</v>
      </c>
      <c r="L538" s="177"/>
      <c r="M538" s="178" t="s">
        <v>1</v>
      </c>
      <c r="N538" s="179" t="s">
        <v>46</v>
      </c>
      <c r="P538" s="142">
        <f t="shared" si="51"/>
        <v>0</v>
      </c>
      <c r="Q538" s="142">
        <v>0</v>
      </c>
      <c r="R538" s="142">
        <f t="shared" si="52"/>
        <v>0</v>
      </c>
      <c r="S538" s="142">
        <v>0</v>
      </c>
      <c r="T538" s="143">
        <f t="shared" si="53"/>
        <v>0</v>
      </c>
      <c r="AR538" s="144" t="s">
        <v>234</v>
      </c>
      <c r="AT538" s="144" t="s">
        <v>244</v>
      </c>
      <c r="AU538" s="144" t="s">
        <v>205</v>
      </c>
      <c r="AY538" s="18" t="s">
        <v>187</v>
      </c>
      <c r="BE538" s="145">
        <f t="shared" si="54"/>
        <v>0</v>
      </c>
      <c r="BF538" s="145">
        <f t="shared" si="55"/>
        <v>0</v>
      </c>
      <c r="BG538" s="145">
        <f t="shared" si="56"/>
        <v>0</v>
      </c>
      <c r="BH538" s="145">
        <f t="shared" si="57"/>
        <v>0</v>
      </c>
      <c r="BI538" s="145">
        <f t="shared" si="58"/>
        <v>0</v>
      </c>
      <c r="BJ538" s="18" t="s">
        <v>21</v>
      </c>
      <c r="BK538" s="145">
        <f t="shared" si="59"/>
        <v>0</v>
      </c>
      <c r="BL538" s="18" t="s">
        <v>194</v>
      </c>
      <c r="BM538" s="144" t="s">
        <v>2339</v>
      </c>
    </row>
    <row r="539" spans="2:65" s="1" customFormat="1" ht="16.5" customHeight="1">
      <c r="B539" s="33"/>
      <c r="C539" s="170" t="s">
        <v>2340</v>
      </c>
      <c r="D539" s="170" t="s">
        <v>244</v>
      </c>
      <c r="E539" s="171" t="s">
        <v>2341</v>
      </c>
      <c r="F539" s="172" t="s">
        <v>2342</v>
      </c>
      <c r="G539" s="173" t="s">
        <v>432</v>
      </c>
      <c r="H539" s="174">
        <v>25</v>
      </c>
      <c r="I539" s="175"/>
      <c r="J539" s="176">
        <f t="shared" si="50"/>
        <v>0</v>
      </c>
      <c r="K539" s="172" t="s">
        <v>1</v>
      </c>
      <c r="L539" s="177"/>
      <c r="M539" s="178" t="s">
        <v>1</v>
      </c>
      <c r="N539" s="179" t="s">
        <v>46</v>
      </c>
      <c r="P539" s="142">
        <f t="shared" si="51"/>
        <v>0</v>
      </c>
      <c r="Q539" s="142">
        <v>0</v>
      </c>
      <c r="R539" s="142">
        <f t="shared" si="52"/>
        <v>0</v>
      </c>
      <c r="S539" s="142">
        <v>0</v>
      </c>
      <c r="T539" s="143">
        <f t="shared" si="53"/>
        <v>0</v>
      </c>
      <c r="AR539" s="144" t="s">
        <v>234</v>
      </c>
      <c r="AT539" s="144" t="s">
        <v>244</v>
      </c>
      <c r="AU539" s="144" t="s">
        <v>205</v>
      </c>
      <c r="AY539" s="18" t="s">
        <v>187</v>
      </c>
      <c r="BE539" s="145">
        <f t="shared" si="54"/>
        <v>0</v>
      </c>
      <c r="BF539" s="145">
        <f t="shared" si="55"/>
        <v>0</v>
      </c>
      <c r="BG539" s="145">
        <f t="shared" si="56"/>
        <v>0</v>
      </c>
      <c r="BH539" s="145">
        <f t="shared" si="57"/>
        <v>0</v>
      </c>
      <c r="BI539" s="145">
        <f t="shared" si="58"/>
        <v>0</v>
      </c>
      <c r="BJ539" s="18" t="s">
        <v>21</v>
      </c>
      <c r="BK539" s="145">
        <f t="shared" si="59"/>
        <v>0</v>
      </c>
      <c r="BL539" s="18" t="s">
        <v>194</v>
      </c>
      <c r="BM539" s="144" t="s">
        <v>2343</v>
      </c>
    </row>
    <row r="540" spans="2:65" s="1" customFormat="1" ht="16.5" customHeight="1">
      <c r="B540" s="33"/>
      <c r="C540" s="170" t="s">
        <v>2039</v>
      </c>
      <c r="D540" s="170" t="s">
        <v>244</v>
      </c>
      <c r="E540" s="171" t="s">
        <v>2344</v>
      </c>
      <c r="F540" s="172" t="s">
        <v>2345</v>
      </c>
      <c r="G540" s="173" t="s">
        <v>432</v>
      </c>
      <c r="H540" s="174">
        <v>369</v>
      </c>
      <c r="I540" s="175"/>
      <c r="J540" s="176">
        <f t="shared" si="50"/>
        <v>0</v>
      </c>
      <c r="K540" s="172" t="s">
        <v>1</v>
      </c>
      <c r="L540" s="177"/>
      <c r="M540" s="178" t="s">
        <v>1</v>
      </c>
      <c r="N540" s="179" t="s">
        <v>46</v>
      </c>
      <c r="P540" s="142">
        <f t="shared" si="51"/>
        <v>0</v>
      </c>
      <c r="Q540" s="142">
        <v>0</v>
      </c>
      <c r="R540" s="142">
        <f t="shared" si="52"/>
        <v>0</v>
      </c>
      <c r="S540" s="142">
        <v>0</v>
      </c>
      <c r="T540" s="143">
        <f t="shared" si="53"/>
        <v>0</v>
      </c>
      <c r="AR540" s="144" t="s">
        <v>234</v>
      </c>
      <c r="AT540" s="144" t="s">
        <v>244</v>
      </c>
      <c r="AU540" s="144" t="s">
        <v>205</v>
      </c>
      <c r="AY540" s="18" t="s">
        <v>187</v>
      </c>
      <c r="BE540" s="145">
        <f t="shared" si="54"/>
        <v>0</v>
      </c>
      <c r="BF540" s="145">
        <f t="shared" si="55"/>
        <v>0</v>
      </c>
      <c r="BG540" s="145">
        <f t="shared" si="56"/>
        <v>0</v>
      </c>
      <c r="BH540" s="145">
        <f t="shared" si="57"/>
        <v>0</v>
      </c>
      <c r="BI540" s="145">
        <f t="shared" si="58"/>
        <v>0</v>
      </c>
      <c r="BJ540" s="18" t="s">
        <v>21</v>
      </c>
      <c r="BK540" s="145">
        <f t="shared" si="59"/>
        <v>0</v>
      </c>
      <c r="BL540" s="18" t="s">
        <v>194</v>
      </c>
      <c r="BM540" s="144" t="s">
        <v>2346</v>
      </c>
    </row>
    <row r="541" spans="2:65" s="1" customFormat="1" ht="16.5" customHeight="1">
      <c r="B541" s="33"/>
      <c r="C541" s="170" t="s">
        <v>2347</v>
      </c>
      <c r="D541" s="170" t="s">
        <v>244</v>
      </c>
      <c r="E541" s="171" t="s">
        <v>2348</v>
      </c>
      <c r="F541" s="172" t="s">
        <v>2349</v>
      </c>
      <c r="G541" s="173" t="s">
        <v>432</v>
      </c>
      <c r="H541" s="174">
        <v>339</v>
      </c>
      <c r="I541" s="175"/>
      <c r="J541" s="176">
        <f t="shared" si="50"/>
        <v>0</v>
      </c>
      <c r="K541" s="172" t="s">
        <v>1</v>
      </c>
      <c r="L541" s="177"/>
      <c r="M541" s="178" t="s">
        <v>1</v>
      </c>
      <c r="N541" s="179" t="s">
        <v>46</v>
      </c>
      <c r="P541" s="142">
        <f t="shared" si="51"/>
        <v>0</v>
      </c>
      <c r="Q541" s="142">
        <v>0</v>
      </c>
      <c r="R541" s="142">
        <f t="shared" si="52"/>
        <v>0</v>
      </c>
      <c r="S541" s="142">
        <v>0</v>
      </c>
      <c r="T541" s="143">
        <f t="shared" si="53"/>
        <v>0</v>
      </c>
      <c r="AR541" s="144" t="s">
        <v>234</v>
      </c>
      <c r="AT541" s="144" t="s">
        <v>244</v>
      </c>
      <c r="AU541" s="144" t="s">
        <v>205</v>
      </c>
      <c r="AY541" s="18" t="s">
        <v>187</v>
      </c>
      <c r="BE541" s="145">
        <f t="shared" si="54"/>
        <v>0</v>
      </c>
      <c r="BF541" s="145">
        <f t="shared" si="55"/>
        <v>0</v>
      </c>
      <c r="BG541" s="145">
        <f t="shared" si="56"/>
        <v>0</v>
      </c>
      <c r="BH541" s="145">
        <f t="shared" si="57"/>
        <v>0</v>
      </c>
      <c r="BI541" s="145">
        <f t="shared" si="58"/>
        <v>0</v>
      </c>
      <c r="BJ541" s="18" t="s">
        <v>21</v>
      </c>
      <c r="BK541" s="145">
        <f t="shared" si="59"/>
        <v>0</v>
      </c>
      <c r="BL541" s="18" t="s">
        <v>194</v>
      </c>
      <c r="BM541" s="144" t="s">
        <v>2350</v>
      </c>
    </row>
    <row r="542" spans="2:65" s="1" customFormat="1" ht="16.5" customHeight="1">
      <c r="B542" s="33"/>
      <c r="C542" s="170" t="s">
        <v>2041</v>
      </c>
      <c r="D542" s="170" t="s">
        <v>244</v>
      </c>
      <c r="E542" s="171" t="s">
        <v>2351</v>
      </c>
      <c r="F542" s="172" t="s">
        <v>2352</v>
      </c>
      <c r="G542" s="173" t="s">
        <v>432</v>
      </c>
      <c r="H542" s="174">
        <v>55</v>
      </c>
      <c r="I542" s="175"/>
      <c r="J542" s="176">
        <f t="shared" si="50"/>
        <v>0</v>
      </c>
      <c r="K542" s="172" t="s">
        <v>1</v>
      </c>
      <c r="L542" s="177"/>
      <c r="M542" s="178" t="s">
        <v>1</v>
      </c>
      <c r="N542" s="179" t="s">
        <v>46</v>
      </c>
      <c r="P542" s="142">
        <f t="shared" si="51"/>
        <v>0</v>
      </c>
      <c r="Q542" s="142">
        <v>0</v>
      </c>
      <c r="R542" s="142">
        <f t="shared" si="52"/>
        <v>0</v>
      </c>
      <c r="S542" s="142">
        <v>0</v>
      </c>
      <c r="T542" s="143">
        <f t="shared" si="53"/>
        <v>0</v>
      </c>
      <c r="AR542" s="144" t="s">
        <v>234</v>
      </c>
      <c r="AT542" s="144" t="s">
        <v>244</v>
      </c>
      <c r="AU542" s="144" t="s">
        <v>205</v>
      </c>
      <c r="AY542" s="18" t="s">
        <v>187</v>
      </c>
      <c r="BE542" s="145">
        <f t="shared" si="54"/>
        <v>0</v>
      </c>
      <c r="BF542" s="145">
        <f t="shared" si="55"/>
        <v>0</v>
      </c>
      <c r="BG542" s="145">
        <f t="shared" si="56"/>
        <v>0</v>
      </c>
      <c r="BH542" s="145">
        <f t="shared" si="57"/>
        <v>0</v>
      </c>
      <c r="BI542" s="145">
        <f t="shared" si="58"/>
        <v>0</v>
      </c>
      <c r="BJ542" s="18" t="s">
        <v>21</v>
      </c>
      <c r="BK542" s="145">
        <f t="shared" si="59"/>
        <v>0</v>
      </c>
      <c r="BL542" s="18" t="s">
        <v>194</v>
      </c>
      <c r="BM542" s="144" t="s">
        <v>2353</v>
      </c>
    </row>
    <row r="543" spans="2:65" s="1" customFormat="1" ht="16.5" customHeight="1">
      <c r="B543" s="33"/>
      <c r="C543" s="170" t="s">
        <v>2354</v>
      </c>
      <c r="D543" s="170" t="s">
        <v>244</v>
      </c>
      <c r="E543" s="171" t="s">
        <v>2355</v>
      </c>
      <c r="F543" s="172" t="s">
        <v>2356</v>
      </c>
      <c r="G543" s="173" t="s">
        <v>432</v>
      </c>
      <c r="H543" s="174">
        <v>182</v>
      </c>
      <c r="I543" s="175"/>
      <c r="J543" s="176">
        <f t="shared" si="50"/>
        <v>0</v>
      </c>
      <c r="K543" s="172" t="s">
        <v>1</v>
      </c>
      <c r="L543" s="177"/>
      <c r="M543" s="178" t="s">
        <v>1</v>
      </c>
      <c r="N543" s="179" t="s">
        <v>46</v>
      </c>
      <c r="P543" s="142">
        <f t="shared" si="51"/>
        <v>0</v>
      </c>
      <c r="Q543" s="142">
        <v>0</v>
      </c>
      <c r="R543" s="142">
        <f t="shared" si="52"/>
        <v>0</v>
      </c>
      <c r="S543" s="142">
        <v>0</v>
      </c>
      <c r="T543" s="143">
        <f t="shared" si="53"/>
        <v>0</v>
      </c>
      <c r="AR543" s="144" t="s">
        <v>234</v>
      </c>
      <c r="AT543" s="144" t="s">
        <v>244</v>
      </c>
      <c r="AU543" s="144" t="s">
        <v>205</v>
      </c>
      <c r="AY543" s="18" t="s">
        <v>187</v>
      </c>
      <c r="BE543" s="145">
        <f t="shared" si="54"/>
        <v>0</v>
      </c>
      <c r="BF543" s="145">
        <f t="shared" si="55"/>
        <v>0</v>
      </c>
      <c r="BG543" s="145">
        <f t="shared" si="56"/>
        <v>0</v>
      </c>
      <c r="BH543" s="145">
        <f t="shared" si="57"/>
        <v>0</v>
      </c>
      <c r="BI543" s="145">
        <f t="shared" si="58"/>
        <v>0</v>
      </c>
      <c r="BJ543" s="18" t="s">
        <v>21</v>
      </c>
      <c r="BK543" s="145">
        <f t="shared" si="59"/>
        <v>0</v>
      </c>
      <c r="BL543" s="18" t="s">
        <v>194</v>
      </c>
      <c r="BM543" s="144" t="s">
        <v>2357</v>
      </c>
    </row>
    <row r="544" spans="2:65" s="1" customFormat="1" ht="16.5" customHeight="1">
      <c r="B544" s="33"/>
      <c r="C544" s="170" t="s">
        <v>2046</v>
      </c>
      <c r="D544" s="170" t="s">
        <v>244</v>
      </c>
      <c r="E544" s="171" t="s">
        <v>2358</v>
      </c>
      <c r="F544" s="172" t="s">
        <v>2359</v>
      </c>
      <c r="G544" s="173" t="s">
        <v>432</v>
      </c>
      <c r="H544" s="174">
        <v>20</v>
      </c>
      <c r="I544" s="175"/>
      <c r="J544" s="176">
        <f t="shared" ref="J544:J575" si="60">ROUND(I544*H544,2)</f>
        <v>0</v>
      </c>
      <c r="K544" s="172" t="s">
        <v>1</v>
      </c>
      <c r="L544" s="177"/>
      <c r="M544" s="178" t="s">
        <v>1</v>
      </c>
      <c r="N544" s="179" t="s">
        <v>46</v>
      </c>
      <c r="P544" s="142">
        <f t="shared" ref="P544:P575" si="61">O544*H544</f>
        <v>0</v>
      </c>
      <c r="Q544" s="142">
        <v>0</v>
      </c>
      <c r="R544" s="142">
        <f t="shared" ref="R544:R575" si="62">Q544*H544</f>
        <v>0</v>
      </c>
      <c r="S544" s="142">
        <v>0</v>
      </c>
      <c r="T544" s="143">
        <f t="shared" ref="T544:T575" si="63">S544*H544</f>
        <v>0</v>
      </c>
      <c r="AR544" s="144" t="s">
        <v>234</v>
      </c>
      <c r="AT544" s="144" t="s">
        <v>244</v>
      </c>
      <c r="AU544" s="144" t="s">
        <v>205</v>
      </c>
      <c r="AY544" s="18" t="s">
        <v>187</v>
      </c>
      <c r="BE544" s="145">
        <f t="shared" ref="BE544:BE569" si="64">IF(N544="základní",J544,0)</f>
        <v>0</v>
      </c>
      <c r="BF544" s="145">
        <f t="shared" ref="BF544:BF569" si="65">IF(N544="snížená",J544,0)</f>
        <v>0</v>
      </c>
      <c r="BG544" s="145">
        <f t="shared" ref="BG544:BG569" si="66">IF(N544="zákl. přenesená",J544,0)</f>
        <v>0</v>
      </c>
      <c r="BH544" s="145">
        <f t="shared" ref="BH544:BH569" si="67">IF(N544="sníž. přenesená",J544,0)</f>
        <v>0</v>
      </c>
      <c r="BI544" s="145">
        <f t="shared" ref="BI544:BI569" si="68">IF(N544="nulová",J544,0)</f>
        <v>0</v>
      </c>
      <c r="BJ544" s="18" t="s">
        <v>21</v>
      </c>
      <c r="BK544" s="145">
        <f t="shared" ref="BK544:BK569" si="69">ROUND(I544*H544,2)</f>
        <v>0</v>
      </c>
      <c r="BL544" s="18" t="s">
        <v>194</v>
      </c>
      <c r="BM544" s="144" t="s">
        <v>2360</v>
      </c>
    </row>
    <row r="545" spans="2:65" s="1" customFormat="1" ht="16.5" customHeight="1">
      <c r="B545" s="33"/>
      <c r="C545" s="170" t="s">
        <v>2361</v>
      </c>
      <c r="D545" s="170" t="s">
        <v>244</v>
      </c>
      <c r="E545" s="171" t="s">
        <v>2362</v>
      </c>
      <c r="F545" s="172" t="s">
        <v>2363</v>
      </c>
      <c r="G545" s="173" t="s">
        <v>432</v>
      </c>
      <c r="H545" s="174">
        <v>354</v>
      </c>
      <c r="I545" s="175"/>
      <c r="J545" s="176">
        <f t="shared" si="60"/>
        <v>0</v>
      </c>
      <c r="K545" s="172" t="s">
        <v>1</v>
      </c>
      <c r="L545" s="177"/>
      <c r="M545" s="178" t="s">
        <v>1</v>
      </c>
      <c r="N545" s="179" t="s">
        <v>46</v>
      </c>
      <c r="P545" s="142">
        <f t="shared" si="61"/>
        <v>0</v>
      </c>
      <c r="Q545" s="142">
        <v>0</v>
      </c>
      <c r="R545" s="142">
        <f t="shared" si="62"/>
        <v>0</v>
      </c>
      <c r="S545" s="142">
        <v>0</v>
      </c>
      <c r="T545" s="143">
        <f t="shared" si="63"/>
        <v>0</v>
      </c>
      <c r="AR545" s="144" t="s">
        <v>234</v>
      </c>
      <c r="AT545" s="144" t="s">
        <v>244</v>
      </c>
      <c r="AU545" s="144" t="s">
        <v>205</v>
      </c>
      <c r="AY545" s="18" t="s">
        <v>187</v>
      </c>
      <c r="BE545" s="145">
        <f t="shared" si="64"/>
        <v>0</v>
      </c>
      <c r="BF545" s="145">
        <f t="shared" si="65"/>
        <v>0</v>
      </c>
      <c r="BG545" s="145">
        <f t="shared" si="66"/>
        <v>0</v>
      </c>
      <c r="BH545" s="145">
        <f t="shared" si="67"/>
        <v>0</v>
      </c>
      <c r="BI545" s="145">
        <f t="shared" si="68"/>
        <v>0</v>
      </c>
      <c r="BJ545" s="18" t="s">
        <v>21</v>
      </c>
      <c r="BK545" s="145">
        <f t="shared" si="69"/>
        <v>0</v>
      </c>
      <c r="BL545" s="18" t="s">
        <v>194</v>
      </c>
      <c r="BM545" s="144" t="s">
        <v>2364</v>
      </c>
    </row>
    <row r="546" spans="2:65" s="1" customFormat="1" ht="16.5" customHeight="1">
      <c r="B546" s="33"/>
      <c r="C546" s="170" t="s">
        <v>2049</v>
      </c>
      <c r="D546" s="170" t="s">
        <v>244</v>
      </c>
      <c r="E546" s="171" t="s">
        <v>2365</v>
      </c>
      <c r="F546" s="172" t="s">
        <v>2366</v>
      </c>
      <c r="G546" s="173" t="s">
        <v>432</v>
      </c>
      <c r="H546" s="174">
        <v>79</v>
      </c>
      <c r="I546" s="175"/>
      <c r="J546" s="176">
        <f t="shared" si="60"/>
        <v>0</v>
      </c>
      <c r="K546" s="172" t="s">
        <v>1</v>
      </c>
      <c r="L546" s="177"/>
      <c r="M546" s="178" t="s">
        <v>1</v>
      </c>
      <c r="N546" s="179" t="s">
        <v>46</v>
      </c>
      <c r="P546" s="142">
        <f t="shared" si="61"/>
        <v>0</v>
      </c>
      <c r="Q546" s="142">
        <v>0</v>
      </c>
      <c r="R546" s="142">
        <f t="shared" si="62"/>
        <v>0</v>
      </c>
      <c r="S546" s="142">
        <v>0</v>
      </c>
      <c r="T546" s="143">
        <f t="shared" si="63"/>
        <v>0</v>
      </c>
      <c r="AR546" s="144" t="s">
        <v>234</v>
      </c>
      <c r="AT546" s="144" t="s">
        <v>244</v>
      </c>
      <c r="AU546" s="144" t="s">
        <v>205</v>
      </c>
      <c r="AY546" s="18" t="s">
        <v>187</v>
      </c>
      <c r="BE546" s="145">
        <f t="shared" si="64"/>
        <v>0</v>
      </c>
      <c r="BF546" s="145">
        <f t="shared" si="65"/>
        <v>0</v>
      </c>
      <c r="BG546" s="145">
        <f t="shared" si="66"/>
        <v>0</v>
      </c>
      <c r="BH546" s="145">
        <f t="shared" si="67"/>
        <v>0</v>
      </c>
      <c r="BI546" s="145">
        <f t="shared" si="68"/>
        <v>0</v>
      </c>
      <c r="BJ546" s="18" t="s">
        <v>21</v>
      </c>
      <c r="BK546" s="145">
        <f t="shared" si="69"/>
        <v>0</v>
      </c>
      <c r="BL546" s="18" t="s">
        <v>194</v>
      </c>
      <c r="BM546" s="144" t="s">
        <v>2367</v>
      </c>
    </row>
    <row r="547" spans="2:65" s="1" customFormat="1" ht="16.5" customHeight="1">
      <c r="B547" s="33"/>
      <c r="C547" s="170" t="s">
        <v>2368</v>
      </c>
      <c r="D547" s="170" t="s">
        <v>244</v>
      </c>
      <c r="E547" s="171" t="s">
        <v>2369</v>
      </c>
      <c r="F547" s="172" t="s">
        <v>2370</v>
      </c>
      <c r="G547" s="173" t="s">
        <v>432</v>
      </c>
      <c r="H547" s="174">
        <v>244</v>
      </c>
      <c r="I547" s="175"/>
      <c r="J547" s="176">
        <f t="shared" si="60"/>
        <v>0</v>
      </c>
      <c r="K547" s="172" t="s">
        <v>1</v>
      </c>
      <c r="L547" s="177"/>
      <c r="M547" s="178" t="s">
        <v>1</v>
      </c>
      <c r="N547" s="179" t="s">
        <v>46</v>
      </c>
      <c r="P547" s="142">
        <f t="shared" si="61"/>
        <v>0</v>
      </c>
      <c r="Q547" s="142">
        <v>0</v>
      </c>
      <c r="R547" s="142">
        <f t="shared" si="62"/>
        <v>0</v>
      </c>
      <c r="S547" s="142">
        <v>0</v>
      </c>
      <c r="T547" s="143">
        <f t="shared" si="63"/>
        <v>0</v>
      </c>
      <c r="AR547" s="144" t="s">
        <v>234</v>
      </c>
      <c r="AT547" s="144" t="s">
        <v>244</v>
      </c>
      <c r="AU547" s="144" t="s">
        <v>205</v>
      </c>
      <c r="AY547" s="18" t="s">
        <v>187</v>
      </c>
      <c r="BE547" s="145">
        <f t="shared" si="64"/>
        <v>0</v>
      </c>
      <c r="BF547" s="145">
        <f t="shared" si="65"/>
        <v>0</v>
      </c>
      <c r="BG547" s="145">
        <f t="shared" si="66"/>
        <v>0</v>
      </c>
      <c r="BH547" s="145">
        <f t="shared" si="67"/>
        <v>0</v>
      </c>
      <c r="BI547" s="145">
        <f t="shared" si="68"/>
        <v>0</v>
      </c>
      <c r="BJ547" s="18" t="s">
        <v>21</v>
      </c>
      <c r="BK547" s="145">
        <f t="shared" si="69"/>
        <v>0</v>
      </c>
      <c r="BL547" s="18" t="s">
        <v>194</v>
      </c>
      <c r="BM547" s="144" t="s">
        <v>2371</v>
      </c>
    </row>
    <row r="548" spans="2:65" s="1" customFormat="1" ht="16.5" customHeight="1">
      <c r="B548" s="33"/>
      <c r="C548" s="170" t="s">
        <v>2052</v>
      </c>
      <c r="D548" s="170" t="s">
        <v>244</v>
      </c>
      <c r="E548" s="171" t="s">
        <v>2372</v>
      </c>
      <c r="F548" s="172" t="s">
        <v>2373</v>
      </c>
      <c r="G548" s="173" t="s">
        <v>432</v>
      </c>
      <c r="H548" s="174">
        <v>131</v>
      </c>
      <c r="I548" s="175"/>
      <c r="J548" s="176">
        <f t="shared" si="60"/>
        <v>0</v>
      </c>
      <c r="K548" s="172" t="s">
        <v>1</v>
      </c>
      <c r="L548" s="177"/>
      <c r="M548" s="178" t="s">
        <v>1</v>
      </c>
      <c r="N548" s="179" t="s">
        <v>46</v>
      </c>
      <c r="P548" s="142">
        <f t="shared" si="61"/>
        <v>0</v>
      </c>
      <c r="Q548" s="142">
        <v>0</v>
      </c>
      <c r="R548" s="142">
        <f t="shared" si="62"/>
        <v>0</v>
      </c>
      <c r="S548" s="142">
        <v>0</v>
      </c>
      <c r="T548" s="143">
        <f t="shared" si="63"/>
        <v>0</v>
      </c>
      <c r="AR548" s="144" t="s">
        <v>234</v>
      </c>
      <c r="AT548" s="144" t="s">
        <v>244</v>
      </c>
      <c r="AU548" s="144" t="s">
        <v>205</v>
      </c>
      <c r="AY548" s="18" t="s">
        <v>187</v>
      </c>
      <c r="BE548" s="145">
        <f t="shared" si="64"/>
        <v>0</v>
      </c>
      <c r="BF548" s="145">
        <f t="shared" si="65"/>
        <v>0</v>
      </c>
      <c r="BG548" s="145">
        <f t="shared" si="66"/>
        <v>0</v>
      </c>
      <c r="BH548" s="145">
        <f t="shared" si="67"/>
        <v>0</v>
      </c>
      <c r="BI548" s="145">
        <f t="shared" si="68"/>
        <v>0</v>
      </c>
      <c r="BJ548" s="18" t="s">
        <v>21</v>
      </c>
      <c r="BK548" s="145">
        <f t="shared" si="69"/>
        <v>0</v>
      </c>
      <c r="BL548" s="18" t="s">
        <v>194</v>
      </c>
      <c r="BM548" s="144" t="s">
        <v>2374</v>
      </c>
    </row>
    <row r="549" spans="2:65" s="1" customFormat="1" ht="16.5" customHeight="1">
      <c r="B549" s="33"/>
      <c r="C549" s="170" t="s">
        <v>2375</v>
      </c>
      <c r="D549" s="170" t="s">
        <v>244</v>
      </c>
      <c r="E549" s="171" t="s">
        <v>2376</v>
      </c>
      <c r="F549" s="172" t="s">
        <v>2377</v>
      </c>
      <c r="G549" s="173" t="s">
        <v>432</v>
      </c>
      <c r="H549" s="174">
        <v>374</v>
      </c>
      <c r="I549" s="175"/>
      <c r="J549" s="176">
        <f t="shared" si="60"/>
        <v>0</v>
      </c>
      <c r="K549" s="172" t="s">
        <v>1</v>
      </c>
      <c r="L549" s="177"/>
      <c r="M549" s="178" t="s">
        <v>1</v>
      </c>
      <c r="N549" s="179" t="s">
        <v>46</v>
      </c>
      <c r="P549" s="142">
        <f t="shared" si="61"/>
        <v>0</v>
      </c>
      <c r="Q549" s="142">
        <v>0</v>
      </c>
      <c r="R549" s="142">
        <f t="shared" si="62"/>
        <v>0</v>
      </c>
      <c r="S549" s="142">
        <v>0</v>
      </c>
      <c r="T549" s="143">
        <f t="shared" si="63"/>
        <v>0</v>
      </c>
      <c r="AR549" s="144" t="s">
        <v>234</v>
      </c>
      <c r="AT549" s="144" t="s">
        <v>244</v>
      </c>
      <c r="AU549" s="144" t="s">
        <v>205</v>
      </c>
      <c r="AY549" s="18" t="s">
        <v>187</v>
      </c>
      <c r="BE549" s="145">
        <f t="shared" si="64"/>
        <v>0</v>
      </c>
      <c r="BF549" s="145">
        <f t="shared" si="65"/>
        <v>0</v>
      </c>
      <c r="BG549" s="145">
        <f t="shared" si="66"/>
        <v>0</v>
      </c>
      <c r="BH549" s="145">
        <f t="shared" si="67"/>
        <v>0</v>
      </c>
      <c r="BI549" s="145">
        <f t="shared" si="68"/>
        <v>0</v>
      </c>
      <c r="BJ549" s="18" t="s">
        <v>21</v>
      </c>
      <c r="BK549" s="145">
        <f t="shared" si="69"/>
        <v>0</v>
      </c>
      <c r="BL549" s="18" t="s">
        <v>194</v>
      </c>
      <c r="BM549" s="144" t="s">
        <v>2378</v>
      </c>
    </row>
    <row r="550" spans="2:65" s="1" customFormat="1" ht="16.5" customHeight="1">
      <c r="B550" s="33"/>
      <c r="C550" s="170" t="s">
        <v>2055</v>
      </c>
      <c r="D550" s="170" t="s">
        <v>244</v>
      </c>
      <c r="E550" s="171" t="s">
        <v>2379</v>
      </c>
      <c r="F550" s="172" t="s">
        <v>2380</v>
      </c>
      <c r="G550" s="173" t="s">
        <v>432</v>
      </c>
      <c r="H550" s="174">
        <v>324</v>
      </c>
      <c r="I550" s="175"/>
      <c r="J550" s="176">
        <f t="shared" si="60"/>
        <v>0</v>
      </c>
      <c r="K550" s="172" t="s">
        <v>1</v>
      </c>
      <c r="L550" s="177"/>
      <c r="M550" s="178" t="s">
        <v>1</v>
      </c>
      <c r="N550" s="179" t="s">
        <v>46</v>
      </c>
      <c r="P550" s="142">
        <f t="shared" si="61"/>
        <v>0</v>
      </c>
      <c r="Q550" s="142">
        <v>0</v>
      </c>
      <c r="R550" s="142">
        <f t="shared" si="62"/>
        <v>0</v>
      </c>
      <c r="S550" s="142">
        <v>0</v>
      </c>
      <c r="T550" s="143">
        <f t="shared" si="63"/>
        <v>0</v>
      </c>
      <c r="AR550" s="144" t="s">
        <v>234</v>
      </c>
      <c r="AT550" s="144" t="s">
        <v>244</v>
      </c>
      <c r="AU550" s="144" t="s">
        <v>205</v>
      </c>
      <c r="AY550" s="18" t="s">
        <v>187</v>
      </c>
      <c r="BE550" s="145">
        <f t="shared" si="64"/>
        <v>0</v>
      </c>
      <c r="BF550" s="145">
        <f t="shared" si="65"/>
        <v>0</v>
      </c>
      <c r="BG550" s="145">
        <f t="shared" si="66"/>
        <v>0</v>
      </c>
      <c r="BH550" s="145">
        <f t="shared" si="67"/>
        <v>0</v>
      </c>
      <c r="BI550" s="145">
        <f t="shared" si="68"/>
        <v>0</v>
      </c>
      <c r="BJ550" s="18" t="s">
        <v>21</v>
      </c>
      <c r="BK550" s="145">
        <f t="shared" si="69"/>
        <v>0</v>
      </c>
      <c r="BL550" s="18" t="s">
        <v>194</v>
      </c>
      <c r="BM550" s="144" t="s">
        <v>2381</v>
      </c>
    </row>
    <row r="551" spans="2:65" s="1" customFormat="1" ht="16.5" customHeight="1">
      <c r="B551" s="33"/>
      <c r="C551" s="170" t="s">
        <v>2382</v>
      </c>
      <c r="D551" s="170" t="s">
        <v>244</v>
      </c>
      <c r="E551" s="171" t="s">
        <v>2383</v>
      </c>
      <c r="F551" s="172" t="s">
        <v>2384</v>
      </c>
      <c r="G551" s="173" t="s">
        <v>432</v>
      </c>
      <c r="H551" s="174">
        <v>59</v>
      </c>
      <c r="I551" s="175"/>
      <c r="J551" s="176">
        <f t="shared" si="60"/>
        <v>0</v>
      </c>
      <c r="K551" s="172" t="s">
        <v>1</v>
      </c>
      <c r="L551" s="177"/>
      <c r="M551" s="178" t="s">
        <v>1</v>
      </c>
      <c r="N551" s="179" t="s">
        <v>46</v>
      </c>
      <c r="P551" s="142">
        <f t="shared" si="61"/>
        <v>0</v>
      </c>
      <c r="Q551" s="142">
        <v>0</v>
      </c>
      <c r="R551" s="142">
        <f t="shared" si="62"/>
        <v>0</v>
      </c>
      <c r="S551" s="142">
        <v>0</v>
      </c>
      <c r="T551" s="143">
        <f t="shared" si="63"/>
        <v>0</v>
      </c>
      <c r="AR551" s="144" t="s">
        <v>234</v>
      </c>
      <c r="AT551" s="144" t="s">
        <v>244</v>
      </c>
      <c r="AU551" s="144" t="s">
        <v>205</v>
      </c>
      <c r="AY551" s="18" t="s">
        <v>187</v>
      </c>
      <c r="BE551" s="145">
        <f t="shared" si="64"/>
        <v>0</v>
      </c>
      <c r="BF551" s="145">
        <f t="shared" si="65"/>
        <v>0</v>
      </c>
      <c r="BG551" s="145">
        <f t="shared" si="66"/>
        <v>0</v>
      </c>
      <c r="BH551" s="145">
        <f t="shared" si="67"/>
        <v>0</v>
      </c>
      <c r="BI551" s="145">
        <f t="shared" si="68"/>
        <v>0</v>
      </c>
      <c r="BJ551" s="18" t="s">
        <v>21</v>
      </c>
      <c r="BK551" s="145">
        <f t="shared" si="69"/>
        <v>0</v>
      </c>
      <c r="BL551" s="18" t="s">
        <v>194</v>
      </c>
      <c r="BM551" s="144" t="s">
        <v>2385</v>
      </c>
    </row>
    <row r="552" spans="2:65" s="1" customFormat="1" ht="16.5" customHeight="1">
      <c r="B552" s="33"/>
      <c r="C552" s="170" t="s">
        <v>2058</v>
      </c>
      <c r="D552" s="170" t="s">
        <v>244</v>
      </c>
      <c r="E552" s="171" t="s">
        <v>2386</v>
      </c>
      <c r="F552" s="172" t="s">
        <v>2387</v>
      </c>
      <c r="G552" s="173" t="s">
        <v>432</v>
      </c>
      <c r="H552" s="174">
        <v>131</v>
      </c>
      <c r="I552" s="175"/>
      <c r="J552" s="176">
        <f t="shared" si="60"/>
        <v>0</v>
      </c>
      <c r="K552" s="172" t="s">
        <v>1</v>
      </c>
      <c r="L552" s="177"/>
      <c r="M552" s="178" t="s">
        <v>1</v>
      </c>
      <c r="N552" s="179" t="s">
        <v>46</v>
      </c>
      <c r="P552" s="142">
        <f t="shared" si="61"/>
        <v>0</v>
      </c>
      <c r="Q552" s="142">
        <v>0</v>
      </c>
      <c r="R552" s="142">
        <f t="shared" si="62"/>
        <v>0</v>
      </c>
      <c r="S552" s="142">
        <v>0</v>
      </c>
      <c r="T552" s="143">
        <f t="shared" si="63"/>
        <v>0</v>
      </c>
      <c r="AR552" s="144" t="s">
        <v>234</v>
      </c>
      <c r="AT552" s="144" t="s">
        <v>244</v>
      </c>
      <c r="AU552" s="144" t="s">
        <v>205</v>
      </c>
      <c r="AY552" s="18" t="s">
        <v>187</v>
      </c>
      <c r="BE552" s="145">
        <f t="shared" si="64"/>
        <v>0</v>
      </c>
      <c r="BF552" s="145">
        <f t="shared" si="65"/>
        <v>0</v>
      </c>
      <c r="BG552" s="145">
        <f t="shared" si="66"/>
        <v>0</v>
      </c>
      <c r="BH552" s="145">
        <f t="shared" si="67"/>
        <v>0</v>
      </c>
      <c r="BI552" s="145">
        <f t="shared" si="68"/>
        <v>0</v>
      </c>
      <c r="BJ552" s="18" t="s">
        <v>21</v>
      </c>
      <c r="BK552" s="145">
        <f t="shared" si="69"/>
        <v>0</v>
      </c>
      <c r="BL552" s="18" t="s">
        <v>194</v>
      </c>
      <c r="BM552" s="144" t="s">
        <v>2388</v>
      </c>
    </row>
    <row r="553" spans="2:65" s="1" customFormat="1" ht="16.5" customHeight="1">
      <c r="B553" s="33"/>
      <c r="C553" s="170" t="s">
        <v>2389</v>
      </c>
      <c r="D553" s="170" t="s">
        <v>244</v>
      </c>
      <c r="E553" s="171" t="s">
        <v>2390</v>
      </c>
      <c r="F553" s="172" t="s">
        <v>2391</v>
      </c>
      <c r="G553" s="173" t="s">
        <v>432</v>
      </c>
      <c r="H553" s="174">
        <v>15</v>
      </c>
      <c r="I553" s="175"/>
      <c r="J553" s="176">
        <f t="shared" si="60"/>
        <v>0</v>
      </c>
      <c r="K553" s="172" t="s">
        <v>1</v>
      </c>
      <c r="L553" s="177"/>
      <c r="M553" s="178" t="s">
        <v>1</v>
      </c>
      <c r="N553" s="179" t="s">
        <v>46</v>
      </c>
      <c r="P553" s="142">
        <f t="shared" si="61"/>
        <v>0</v>
      </c>
      <c r="Q553" s="142">
        <v>0</v>
      </c>
      <c r="R553" s="142">
        <f t="shared" si="62"/>
        <v>0</v>
      </c>
      <c r="S553" s="142">
        <v>0</v>
      </c>
      <c r="T553" s="143">
        <f t="shared" si="63"/>
        <v>0</v>
      </c>
      <c r="AR553" s="144" t="s">
        <v>234</v>
      </c>
      <c r="AT553" s="144" t="s">
        <v>244</v>
      </c>
      <c r="AU553" s="144" t="s">
        <v>205</v>
      </c>
      <c r="AY553" s="18" t="s">
        <v>187</v>
      </c>
      <c r="BE553" s="145">
        <f t="shared" si="64"/>
        <v>0</v>
      </c>
      <c r="BF553" s="145">
        <f t="shared" si="65"/>
        <v>0</v>
      </c>
      <c r="BG553" s="145">
        <f t="shared" si="66"/>
        <v>0</v>
      </c>
      <c r="BH553" s="145">
        <f t="shared" si="67"/>
        <v>0</v>
      </c>
      <c r="BI553" s="145">
        <f t="shared" si="68"/>
        <v>0</v>
      </c>
      <c r="BJ553" s="18" t="s">
        <v>21</v>
      </c>
      <c r="BK553" s="145">
        <f t="shared" si="69"/>
        <v>0</v>
      </c>
      <c r="BL553" s="18" t="s">
        <v>194</v>
      </c>
      <c r="BM553" s="144" t="s">
        <v>2392</v>
      </c>
    </row>
    <row r="554" spans="2:65" s="1" customFormat="1" ht="16.5" customHeight="1">
      <c r="B554" s="33"/>
      <c r="C554" s="170" t="s">
        <v>2061</v>
      </c>
      <c r="D554" s="170" t="s">
        <v>244</v>
      </c>
      <c r="E554" s="171" t="s">
        <v>2393</v>
      </c>
      <c r="F554" s="172" t="s">
        <v>2394</v>
      </c>
      <c r="G554" s="173" t="s">
        <v>432</v>
      </c>
      <c r="H554" s="174">
        <v>215</v>
      </c>
      <c r="I554" s="175"/>
      <c r="J554" s="176">
        <f t="shared" si="60"/>
        <v>0</v>
      </c>
      <c r="K554" s="172" t="s">
        <v>1</v>
      </c>
      <c r="L554" s="177"/>
      <c r="M554" s="178" t="s">
        <v>1</v>
      </c>
      <c r="N554" s="179" t="s">
        <v>46</v>
      </c>
      <c r="P554" s="142">
        <f t="shared" si="61"/>
        <v>0</v>
      </c>
      <c r="Q554" s="142">
        <v>0</v>
      </c>
      <c r="R554" s="142">
        <f t="shared" si="62"/>
        <v>0</v>
      </c>
      <c r="S554" s="142">
        <v>0</v>
      </c>
      <c r="T554" s="143">
        <f t="shared" si="63"/>
        <v>0</v>
      </c>
      <c r="AR554" s="144" t="s">
        <v>234</v>
      </c>
      <c r="AT554" s="144" t="s">
        <v>244</v>
      </c>
      <c r="AU554" s="144" t="s">
        <v>205</v>
      </c>
      <c r="AY554" s="18" t="s">
        <v>187</v>
      </c>
      <c r="BE554" s="145">
        <f t="shared" si="64"/>
        <v>0</v>
      </c>
      <c r="BF554" s="145">
        <f t="shared" si="65"/>
        <v>0</v>
      </c>
      <c r="BG554" s="145">
        <f t="shared" si="66"/>
        <v>0</v>
      </c>
      <c r="BH554" s="145">
        <f t="shared" si="67"/>
        <v>0</v>
      </c>
      <c r="BI554" s="145">
        <f t="shared" si="68"/>
        <v>0</v>
      </c>
      <c r="BJ554" s="18" t="s">
        <v>21</v>
      </c>
      <c r="BK554" s="145">
        <f t="shared" si="69"/>
        <v>0</v>
      </c>
      <c r="BL554" s="18" t="s">
        <v>194</v>
      </c>
      <c r="BM554" s="144" t="s">
        <v>2395</v>
      </c>
    </row>
    <row r="555" spans="2:65" s="1" customFormat="1" ht="16.5" customHeight="1">
      <c r="B555" s="33"/>
      <c r="C555" s="170" t="s">
        <v>2396</v>
      </c>
      <c r="D555" s="170" t="s">
        <v>244</v>
      </c>
      <c r="E555" s="171" t="s">
        <v>2397</v>
      </c>
      <c r="F555" s="172" t="s">
        <v>2398</v>
      </c>
      <c r="G555" s="173" t="s">
        <v>432</v>
      </c>
      <c r="H555" s="174">
        <v>384</v>
      </c>
      <c r="I555" s="175"/>
      <c r="J555" s="176">
        <f t="shared" si="60"/>
        <v>0</v>
      </c>
      <c r="K555" s="172" t="s">
        <v>1</v>
      </c>
      <c r="L555" s="177"/>
      <c r="M555" s="178" t="s">
        <v>1</v>
      </c>
      <c r="N555" s="179" t="s">
        <v>46</v>
      </c>
      <c r="P555" s="142">
        <f t="shared" si="61"/>
        <v>0</v>
      </c>
      <c r="Q555" s="142">
        <v>0</v>
      </c>
      <c r="R555" s="142">
        <f t="shared" si="62"/>
        <v>0</v>
      </c>
      <c r="S555" s="142">
        <v>0</v>
      </c>
      <c r="T555" s="143">
        <f t="shared" si="63"/>
        <v>0</v>
      </c>
      <c r="AR555" s="144" t="s">
        <v>234</v>
      </c>
      <c r="AT555" s="144" t="s">
        <v>244</v>
      </c>
      <c r="AU555" s="144" t="s">
        <v>205</v>
      </c>
      <c r="AY555" s="18" t="s">
        <v>187</v>
      </c>
      <c r="BE555" s="145">
        <f t="shared" si="64"/>
        <v>0</v>
      </c>
      <c r="BF555" s="145">
        <f t="shared" si="65"/>
        <v>0</v>
      </c>
      <c r="BG555" s="145">
        <f t="shared" si="66"/>
        <v>0</v>
      </c>
      <c r="BH555" s="145">
        <f t="shared" si="67"/>
        <v>0</v>
      </c>
      <c r="BI555" s="145">
        <f t="shared" si="68"/>
        <v>0</v>
      </c>
      <c r="BJ555" s="18" t="s">
        <v>21</v>
      </c>
      <c r="BK555" s="145">
        <f t="shared" si="69"/>
        <v>0</v>
      </c>
      <c r="BL555" s="18" t="s">
        <v>194</v>
      </c>
      <c r="BM555" s="144" t="s">
        <v>2399</v>
      </c>
    </row>
    <row r="556" spans="2:65" s="1" customFormat="1" ht="16.5" customHeight="1">
      <c r="B556" s="33"/>
      <c r="C556" s="170" t="s">
        <v>2064</v>
      </c>
      <c r="D556" s="170" t="s">
        <v>244</v>
      </c>
      <c r="E556" s="171" t="s">
        <v>2400</v>
      </c>
      <c r="F556" s="172" t="s">
        <v>2401</v>
      </c>
      <c r="G556" s="173" t="s">
        <v>432</v>
      </c>
      <c r="H556" s="174">
        <v>12</v>
      </c>
      <c r="I556" s="175"/>
      <c r="J556" s="176">
        <f t="shared" si="60"/>
        <v>0</v>
      </c>
      <c r="K556" s="172" t="s">
        <v>1</v>
      </c>
      <c r="L556" s="177"/>
      <c r="M556" s="178" t="s">
        <v>1</v>
      </c>
      <c r="N556" s="179" t="s">
        <v>46</v>
      </c>
      <c r="P556" s="142">
        <f t="shared" si="61"/>
        <v>0</v>
      </c>
      <c r="Q556" s="142">
        <v>0</v>
      </c>
      <c r="R556" s="142">
        <f t="shared" si="62"/>
        <v>0</v>
      </c>
      <c r="S556" s="142">
        <v>0</v>
      </c>
      <c r="T556" s="143">
        <f t="shared" si="63"/>
        <v>0</v>
      </c>
      <c r="AR556" s="144" t="s">
        <v>234</v>
      </c>
      <c r="AT556" s="144" t="s">
        <v>244</v>
      </c>
      <c r="AU556" s="144" t="s">
        <v>205</v>
      </c>
      <c r="AY556" s="18" t="s">
        <v>187</v>
      </c>
      <c r="BE556" s="145">
        <f t="shared" si="64"/>
        <v>0</v>
      </c>
      <c r="BF556" s="145">
        <f t="shared" si="65"/>
        <v>0</v>
      </c>
      <c r="BG556" s="145">
        <f t="shared" si="66"/>
        <v>0</v>
      </c>
      <c r="BH556" s="145">
        <f t="shared" si="67"/>
        <v>0</v>
      </c>
      <c r="BI556" s="145">
        <f t="shared" si="68"/>
        <v>0</v>
      </c>
      <c r="BJ556" s="18" t="s">
        <v>21</v>
      </c>
      <c r="BK556" s="145">
        <f t="shared" si="69"/>
        <v>0</v>
      </c>
      <c r="BL556" s="18" t="s">
        <v>194</v>
      </c>
      <c r="BM556" s="144" t="s">
        <v>2402</v>
      </c>
    </row>
    <row r="557" spans="2:65" s="1" customFormat="1" ht="16.5" customHeight="1">
      <c r="B557" s="33"/>
      <c r="C557" s="170" t="s">
        <v>2403</v>
      </c>
      <c r="D557" s="170" t="s">
        <v>244</v>
      </c>
      <c r="E557" s="171" t="s">
        <v>2404</v>
      </c>
      <c r="F557" s="172" t="s">
        <v>2405</v>
      </c>
      <c r="G557" s="173" t="s">
        <v>432</v>
      </c>
      <c r="H557" s="174">
        <v>79</v>
      </c>
      <c r="I557" s="175"/>
      <c r="J557" s="176">
        <f t="shared" si="60"/>
        <v>0</v>
      </c>
      <c r="K557" s="172" t="s">
        <v>1</v>
      </c>
      <c r="L557" s="177"/>
      <c r="M557" s="178" t="s">
        <v>1</v>
      </c>
      <c r="N557" s="179" t="s">
        <v>46</v>
      </c>
      <c r="P557" s="142">
        <f t="shared" si="61"/>
        <v>0</v>
      </c>
      <c r="Q557" s="142">
        <v>0</v>
      </c>
      <c r="R557" s="142">
        <f t="shared" si="62"/>
        <v>0</v>
      </c>
      <c r="S557" s="142">
        <v>0</v>
      </c>
      <c r="T557" s="143">
        <f t="shared" si="63"/>
        <v>0</v>
      </c>
      <c r="AR557" s="144" t="s">
        <v>234</v>
      </c>
      <c r="AT557" s="144" t="s">
        <v>244</v>
      </c>
      <c r="AU557" s="144" t="s">
        <v>205</v>
      </c>
      <c r="AY557" s="18" t="s">
        <v>187</v>
      </c>
      <c r="BE557" s="145">
        <f t="shared" si="64"/>
        <v>0</v>
      </c>
      <c r="BF557" s="145">
        <f t="shared" si="65"/>
        <v>0</v>
      </c>
      <c r="BG557" s="145">
        <f t="shared" si="66"/>
        <v>0</v>
      </c>
      <c r="BH557" s="145">
        <f t="shared" si="67"/>
        <v>0</v>
      </c>
      <c r="BI557" s="145">
        <f t="shared" si="68"/>
        <v>0</v>
      </c>
      <c r="BJ557" s="18" t="s">
        <v>21</v>
      </c>
      <c r="BK557" s="145">
        <f t="shared" si="69"/>
        <v>0</v>
      </c>
      <c r="BL557" s="18" t="s">
        <v>194</v>
      </c>
      <c r="BM557" s="144" t="s">
        <v>2406</v>
      </c>
    </row>
    <row r="558" spans="2:65" s="1" customFormat="1" ht="16.5" customHeight="1">
      <c r="B558" s="33"/>
      <c r="C558" s="170" t="s">
        <v>2067</v>
      </c>
      <c r="D558" s="170" t="s">
        <v>244</v>
      </c>
      <c r="E558" s="171" t="s">
        <v>2407</v>
      </c>
      <c r="F558" s="172" t="s">
        <v>2408</v>
      </c>
      <c r="G558" s="173" t="s">
        <v>432</v>
      </c>
      <c r="H558" s="174">
        <v>105</v>
      </c>
      <c r="I558" s="175"/>
      <c r="J558" s="176">
        <f t="shared" si="60"/>
        <v>0</v>
      </c>
      <c r="K558" s="172" t="s">
        <v>1</v>
      </c>
      <c r="L558" s="177"/>
      <c r="M558" s="178" t="s">
        <v>1</v>
      </c>
      <c r="N558" s="179" t="s">
        <v>46</v>
      </c>
      <c r="P558" s="142">
        <f t="shared" si="61"/>
        <v>0</v>
      </c>
      <c r="Q558" s="142">
        <v>0</v>
      </c>
      <c r="R558" s="142">
        <f t="shared" si="62"/>
        <v>0</v>
      </c>
      <c r="S558" s="142">
        <v>0</v>
      </c>
      <c r="T558" s="143">
        <f t="shared" si="63"/>
        <v>0</v>
      </c>
      <c r="AR558" s="144" t="s">
        <v>234</v>
      </c>
      <c r="AT558" s="144" t="s">
        <v>244</v>
      </c>
      <c r="AU558" s="144" t="s">
        <v>205</v>
      </c>
      <c r="AY558" s="18" t="s">
        <v>187</v>
      </c>
      <c r="BE558" s="145">
        <f t="shared" si="64"/>
        <v>0</v>
      </c>
      <c r="BF558" s="145">
        <f t="shared" si="65"/>
        <v>0</v>
      </c>
      <c r="BG558" s="145">
        <f t="shared" si="66"/>
        <v>0</v>
      </c>
      <c r="BH558" s="145">
        <f t="shared" si="67"/>
        <v>0</v>
      </c>
      <c r="BI558" s="145">
        <f t="shared" si="68"/>
        <v>0</v>
      </c>
      <c r="BJ558" s="18" t="s">
        <v>21</v>
      </c>
      <c r="BK558" s="145">
        <f t="shared" si="69"/>
        <v>0</v>
      </c>
      <c r="BL558" s="18" t="s">
        <v>194</v>
      </c>
      <c r="BM558" s="144" t="s">
        <v>2409</v>
      </c>
    </row>
    <row r="559" spans="2:65" s="1" customFormat="1" ht="16.5" customHeight="1">
      <c r="B559" s="33"/>
      <c r="C559" s="170" t="s">
        <v>2410</v>
      </c>
      <c r="D559" s="170" t="s">
        <v>244</v>
      </c>
      <c r="E559" s="171" t="s">
        <v>2411</v>
      </c>
      <c r="F559" s="172" t="s">
        <v>2412</v>
      </c>
      <c r="G559" s="173" t="s">
        <v>432</v>
      </c>
      <c r="H559" s="174">
        <v>10</v>
      </c>
      <c r="I559" s="175"/>
      <c r="J559" s="176">
        <f t="shared" si="60"/>
        <v>0</v>
      </c>
      <c r="K559" s="172" t="s">
        <v>1</v>
      </c>
      <c r="L559" s="177"/>
      <c r="M559" s="178" t="s">
        <v>1</v>
      </c>
      <c r="N559" s="179" t="s">
        <v>46</v>
      </c>
      <c r="P559" s="142">
        <f t="shared" si="61"/>
        <v>0</v>
      </c>
      <c r="Q559" s="142">
        <v>0</v>
      </c>
      <c r="R559" s="142">
        <f t="shared" si="62"/>
        <v>0</v>
      </c>
      <c r="S559" s="142">
        <v>0</v>
      </c>
      <c r="T559" s="143">
        <f t="shared" si="63"/>
        <v>0</v>
      </c>
      <c r="AR559" s="144" t="s">
        <v>234</v>
      </c>
      <c r="AT559" s="144" t="s">
        <v>244</v>
      </c>
      <c r="AU559" s="144" t="s">
        <v>205</v>
      </c>
      <c r="AY559" s="18" t="s">
        <v>187</v>
      </c>
      <c r="BE559" s="145">
        <f t="shared" si="64"/>
        <v>0</v>
      </c>
      <c r="BF559" s="145">
        <f t="shared" si="65"/>
        <v>0</v>
      </c>
      <c r="BG559" s="145">
        <f t="shared" si="66"/>
        <v>0</v>
      </c>
      <c r="BH559" s="145">
        <f t="shared" si="67"/>
        <v>0</v>
      </c>
      <c r="BI559" s="145">
        <f t="shared" si="68"/>
        <v>0</v>
      </c>
      <c r="BJ559" s="18" t="s">
        <v>21</v>
      </c>
      <c r="BK559" s="145">
        <f t="shared" si="69"/>
        <v>0</v>
      </c>
      <c r="BL559" s="18" t="s">
        <v>194</v>
      </c>
      <c r="BM559" s="144" t="s">
        <v>2413</v>
      </c>
    </row>
    <row r="560" spans="2:65" s="1" customFormat="1" ht="16.5" customHeight="1">
      <c r="B560" s="33"/>
      <c r="C560" s="170" t="s">
        <v>2070</v>
      </c>
      <c r="D560" s="170" t="s">
        <v>244</v>
      </c>
      <c r="E560" s="171" t="s">
        <v>2414</v>
      </c>
      <c r="F560" s="172" t="s">
        <v>2415</v>
      </c>
      <c r="G560" s="173" t="s">
        <v>432</v>
      </c>
      <c r="H560" s="174">
        <v>90</v>
      </c>
      <c r="I560" s="175"/>
      <c r="J560" s="176">
        <f t="shared" si="60"/>
        <v>0</v>
      </c>
      <c r="K560" s="172" t="s">
        <v>1</v>
      </c>
      <c r="L560" s="177"/>
      <c r="M560" s="178" t="s">
        <v>1</v>
      </c>
      <c r="N560" s="179" t="s">
        <v>46</v>
      </c>
      <c r="P560" s="142">
        <f t="shared" si="61"/>
        <v>0</v>
      </c>
      <c r="Q560" s="142">
        <v>0</v>
      </c>
      <c r="R560" s="142">
        <f t="shared" si="62"/>
        <v>0</v>
      </c>
      <c r="S560" s="142">
        <v>0</v>
      </c>
      <c r="T560" s="143">
        <f t="shared" si="63"/>
        <v>0</v>
      </c>
      <c r="AR560" s="144" t="s">
        <v>234</v>
      </c>
      <c r="AT560" s="144" t="s">
        <v>244</v>
      </c>
      <c r="AU560" s="144" t="s">
        <v>205</v>
      </c>
      <c r="AY560" s="18" t="s">
        <v>187</v>
      </c>
      <c r="BE560" s="145">
        <f t="shared" si="64"/>
        <v>0</v>
      </c>
      <c r="BF560" s="145">
        <f t="shared" si="65"/>
        <v>0</v>
      </c>
      <c r="BG560" s="145">
        <f t="shared" si="66"/>
        <v>0</v>
      </c>
      <c r="BH560" s="145">
        <f t="shared" si="67"/>
        <v>0</v>
      </c>
      <c r="BI560" s="145">
        <f t="shared" si="68"/>
        <v>0</v>
      </c>
      <c r="BJ560" s="18" t="s">
        <v>21</v>
      </c>
      <c r="BK560" s="145">
        <f t="shared" si="69"/>
        <v>0</v>
      </c>
      <c r="BL560" s="18" t="s">
        <v>194</v>
      </c>
      <c r="BM560" s="144" t="s">
        <v>2416</v>
      </c>
    </row>
    <row r="561" spans="2:65" s="1" customFormat="1" ht="16.5" customHeight="1">
      <c r="B561" s="33"/>
      <c r="C561" s="170" t="s">
        <v>2417</v>
      </c>
      <c r="D561" s="170" t="s">
        <v>244</v>
      </c>
      <c r="E561" s="171" t="s">
        <v>2418</v>
      </c>
      <c r="F561" s="172" t="s">
        <v>2419</v>
      </c>
      <c r="G561" s="173" t="s">
        <v>432</v>
      </c>
      <c r="H561" s="174">
        <v>480</v>
      </c>
      <c r="I561" s="175"/>
      <c r="J561" s="176">
        <f t="shared" si="60"/>
        <v>0</v>
      </c>
      <c r="K561" s="172" t="s">
        <v>1</v>
      </c>
      <c r="L561" s="177"/>
      <c r="M561" s="178" t="s">
        <v>1</v>
      </c>
      <c r="N561" s="179" t="s">
        <v>46</v>
      </c>
      <c r="P561" s="142">
        <f t="shared" si="61"/>
        <v>0</v>
      </c>
      <c r="Q561" s="142">
        <v>0</v>
      </c>
      <c r="R561" s="142">
        <f t="shared" si="62"/>
        <v>0</v>
      </c>
      <c r="S561" s="142">
        <v>0</v>
      </c>
      <c r="T561" s="143">
        <f t="shared" si="63"/>
        <v>0</v>
      </c>
      <c r="AR561" s="144" t="s">
        <v>234</v>
      </c>
      <c r="AT561" s="144" t="s">
        <v>244</v>
      </c>
      <c r="AU561" s="144" t="s">
        <v>205</v>
      </c>
      <c r="AY561" s="18" t="s">
        <v>187</v>
      </c>
      <c r="BE561" s="145">
        <f t="shared" si="64"/>
        <v>0</v>
      </c>
      <c r="BF561" s="145">
        <f t="shared" si="65"/>
        <v>0</v>
      </c>
      <c r="BG561" s="145">
        <f t="shared" si="66"/>
        <v>0</v>
      </c>
      <c r="BH561" s="145">
        <f t="shared" si="67"/>
        <v>0</v>
      </c>
      <c r="BI561" s="145">
        <f t="shared" si="68"/>
        <v>0</v>
      </c>
      <c r="BJ561" s="18" t="s">
        <v>21</v>
      </c>
      <c r="BK561" s="145">
        <f t="shared" si="69"/>
        <v>0</v>
      </c>
      <c r="BL561" s="18" t="s">
        <v>194</v>
      </c>
      <c r="BM561" s="144" t="s">
        <v>2420</v>
      </c>
    </row>
    <row r="562" spans="2:65" s="1" customFormat="1" ht="16.5" customHeight="1">
      <c r="B562" s="33"/>
      <c r="C562" s="170" t="s">
        <v>2073</v>
      </c>
      <c r="D562" s="170" t="s">
        <v>244</v>
      </c>
      <c r="E562" s="171" t="s">
        <v>2421</v>
      </c>
      <c r="F562" s="172" t="s">
        <v>2422</v>
      </c>
      <c r="G562" s="173" t="s">
        <v>432</v>
      </c>
      <c r="H562" s="174">
        <v>25</v>
      </c>
      <c r="I562" s="175"/>
      <c r="J562" s="176">
        <f t="shared" si="60"/>
        <v>0</v>
      </c>
      <c r="K562" s="172" t="s">
        <v>1</v>
      </c>
      <c r="L562" s="177"/>
      <c r="M562" s="178" t="s">
        <v>1</v>
      </c>
      <c r="N562" s="179" t="s">
        <v>46</v>
      </c>
      <c r="P562" s="142">
        <f t="shared" si="61"/>
        <v>0</v>
      </c>
      <c r="Q562" s="142">
        <v>0</v>
      </c>
      <c r="R562" s="142">
        <f t="shared" si="62"/>
        <v>0</v>
      </c>
      <c r="S562" s="142">
        <v>0</v>
      </c>
      <c r="T562" s="143">
        <f t="shared" si="63"/>
        <v>0</v>
      </c>
      <c r="AR562" s="144" t="s">
        <v>234</v>
      </c>
      <c r="AT562" s="144" t="s">
        <v>244</v>
      </c>
      <c r="AU562" s="144" t="s">
        <v>205</v>
      </c>
      <c r="AY562" s="18" t="s">
        <v>187</v>
      </c>
      <c r="BE562" s="145">
        <f t="shared" si="64"/>
        <v>0</v>
      </c>
      <c r="BF562" s="145">
        <f t="shared" si="65"/>
        <v>0</v>
      </c>
      <c r="BG562" s="145">
        <f t="shared" si="66"/>
        <v>0</v>
      </c>
      <c r="BH562" s="145">
        <f t="shared" si="67"/>
        <v>0</v>
      </c>
      <c r="BI562" s="145">
        <f t="shared" si="68"/>
        <v>0</v>
      </c>
      <c r="BJ562" s="18" t="s">
        <v>21</v>
      </c>
      <c r="BK562" s="145">
        <f t="shared" si="69"/>
        <v>0</v>
      </c>
      <c r="BL562" s="18" t="s">
        <v>194</v>
      </c>
      <c r="BM562" s="144" t="s">
        <v>2423</v>
      </c>
    </row>
    <row r="563" spans="2:65" s="1" customFormat="1" ht="16.5" customHeight="1">
      <c r="B563" s="33"/>
      <c r="C563" s="170" t="s">
        <v>2424</v>
      </c>
      <c r="D563" s="170" t="s">
        <v>244</v>
      </c>
      <c r="E563" s="171" t="s">
        <v>2425</v>
      </c>
      <c r="F563" s="172" t="s">
        <v>2426</v>
      </c>
      <c r="G563" s="173" t="s">
        <v>432</v>
      </c>
      <c r="H563" s="174">
        <v>10</v>
      </c>
      <c r="I563" s="175"/>
      <c r="J563" s="176">
        <f t="shared" si="60"/>
        <v>0</v>
      </c>
      <c r="K563" s="172" t="s">
        <v>1</v>
      </c>
      <c r="L563" s="177"/>
      <c r="M563" s="178" t="s">
        <v>1</v>
      </c>
      <c r="N563" s="179" t="s">
        <v>46</v>
      </c>
      <c r="P563" s="142">
        <f t="shared" si="61"/>
        <v>0</v>
      </c>
      <c r="Q563" s="142">
        <v>0</v>
      </c>
      <c r="R563" s="142">
        <f t="shared" si="62"/>
        <v>0</v>
      </c>
      <c r="S563" s="142">
        <v>0</v>
      </c>
      <c r="T563" s="143">
        <f t="shared" si="63"/>
        <v>0</v>
      </c>
      <c r="AR563" s="144" t="s">
        <v>234</v>
      </c>
      <c r="AT563" s="144" t="s">
        <v>244</v>
      </c>
      <c r="AU563" s="144" t="s">
        <v>205</v>
      </c>
      <c r="AY563" s="18" t="s">
        <v>187</v>
      </c>
      <c r="BE563" s="145">
        <f t="shared" si="64"/>
        <v>0</v>
      </c>
      <c r="BF563" s="145">
        <f t="shared" si="65"/>
        <v>0</v>
      </c>
      <c r="BG563" s="145">
        <f t="shared" si="66"/>
        <v>0</v>
      </c>
      <c r="BH563" s="145">
        <f t="shared" si="67"/>
        <v>0</v>
      </c>
      <c r="BI563" s="145">
        <f t="shared" si="68"/>
        <v>0</v>
      </c>
      <c r="BJ563" s="18" t="s">
        <v>21</v>
      </c>
      <c r="BK563" s="145">
        <f t="shared" si="69"/>
        <v>0</v>
      </c>
      <c r="BL563" s="18" t="s">
        <v>194</v>
      </c>
      <c r="BM563" s="144" t="s">
        <v>2427</v>
      </c>
    </row>
    <row r="564" spans="2:65" s="1" customFormat="1" ht="16.5" customHeight="1">
      <c r="B564" s="33"/>
      <c r="C564" s="170" t="s">
        <v>2076</v>
      </c>
      <c r="D564" s="170" t="s">
        <v>244</v>
      </c>
      <c r="E564" s="171" t="s">
        <v>2428</v>
      </c>
      <c r="F564" s="172" t="s">
        <v>2429</v>
      </c>
      <c r="G564" s="173" t="s">
        <v>432</v>
      </c>
      <c r="H564" s="174">
        <v>157</v>
      </c>
      <c r="I564" s="175"/>
      <c r="J564" s="176">
        <f t="shared" si="60"/>
        <v>0</v>
      </c>
      <c r="K564" s="172" t="s">
        <v>1</v>
      </c>
      <c r="L564" s="177"/>
      <c r="M564" s="178" t="s">
        <v>1</v>
      </c>
      <c r="N564" s="179" t="s">
        <v>46</v>
      </c>
      <c r="P564" s="142">
        <f t="shared" si="61"/>
        <v>0</v>
      </c>
      <c r="Q564" s="142">
        <v>0</v>
      </c>
      <c r="R564" s="142">
        <f t="shared" si="62"/>
        <v>0</v>
      </c>
      <c r="S564" s="142">
        <v>0</v>
      </c>
      <c r="T564" s="143">
        <f t="shared" si="63"/>
        <v>0</v>
      </c>
      <c r="AR564" s="144" t="s">
        <v>234</v>
      </c>
      <c r="AT564" s="144" t="s">
        <v>244</v>
      </c>
      <c r="AU564" s="144" t="s">
        <v>205</v>
      </c>
      <c r="AY564" s="18" t="s">
        <v>187</v>
      </c>
      <c r="BE564" s="145">
        <f t="shared" si="64"/>
        <v>0</v>
      </c>
      <c r="BF564" s="145">
        <f t="shared" si="65"/>
        <v>0</v>
      </c>
      <c r="BG564" s="145">
        <f t="shared" si="66"/>
        <v>0</v>
      </c>
      <c r="BH564" s="145">
        <f t="shared" si="67"/>
        <v>0</v>
      </c>
      <c r="BI564" s="145">
        <f t="shared" si="68"/>
        <v>0</v>
      </c>
      <c r="BJ564" s="18" t="s">
        <v>21</v>
      </c>
      <c r="BK564" s="145">
        <f t="shared" si="69"/>
        <v>0</v>
      </c>
      <c r="BL564" s="18" t="s">
        <v>194</v>
      </c>
      <c r="BM564" s="144" t="s">
        <v>2430</v>
      </c>
    </row>
    <row r="565" spans="2:65" s="1" customFormat="1" ht="16.5" customHeight="1">
      <c r="B565" s="33"/>
      <c r="C565" s="170" t="s">
        <v>2431</v>
      </c>
      <c r="D565" s="170" t="s">
        <v>244</v>
      </c>
      <c r="E565" s="171" t="s">
        <v>2432</v>
      </c>
      <c r="F565" s="172" t="s">
        <v>2433</v>
      </c>
      <c r="G565" s="173" t="s">
        <v>432</v>
      </c>
      <c r="H565" s="174">
        <v>157</v>
      </c>
      <c r="I565" s="175"/>
      <c r="J565" s="176">
        <f t="shared" si="60"/>
        <v>0</v>
      </c>
      <c r="K565" s="172" t="s">
        <v>1</v>
      </c>
      <c r="L565" s="177"/>
      <c r="M565" s="178" t="s">
        <v>1</v>
      </c>
      <c r="N565" s="179" t="s">
        <v>46</v>
      </c>
      <c r="P565" s="142">
        <f t="shared" si="61"/>
        <v>0</v>
      </c>
      <c r="Q565" s="142">
        <v>0</v>
      </c>
      <c r="R565" s="142">
        <f t="shared" si="62"/>
        <v>0</v>
      </c>
      <c r="S565" s="142">
        <v>0</v>
      </c>
      <c r="T565" s="143">
        <f t="shared" si="63"/>
        <v>0</v>
      </c>
      <c r="AR565" s="144" t="s">
        <v>234</v>
      </c>
      <c r="AT565" s="144" t="s">
        <v>244</v>
      </c>
      <c r="AU565" s="144" t="s">
        <v>205</v>
      </c>
      <c r="AY565" s="18" t="s">
        <v>187</v>
      </c>
      <c r="BE565" s="145">
        <f t="shared" si="64"/>
        <v>0</v>
      </c>
      <c r="BF565" s="145">
        <f t="shared" si="65"/>
        <v>0</v>
      </c>
      <c r="BG565" s="145">
        <f t="shared" si="66"/>
        <v>0</v>
      </c>
      <c r="BH565" s="145">
        <f t="shared" si="67"/>
        <v>0</v>
      </c>
      <c r="BI565" s="145">
        <f t="shared" si="68"/>
        <v>0</v>
      </c>
      <c r="BJ565" s="18" t="s">
        <v>21</v>
      </c>
      <c r="BK565" s="145">
        <f t="shared" si="69"/>
        <v>0</v>
      </c>
      <c r="BL565" s="18" t="s">
        <v>194</v>
      </c>
      <c r="BM565" s="144" t="s">
        <v>2434</v>
      </c>
    </row>
    <row r="566" spans="2:65" s="1" customFormat="1" ht="16.5" customHeight="1">
      <c r="B566" s="33"/>
      <c r="C566" s="170" t="s">
        <v>2083</v>
      </c>
      <c r="D566" s="170" t="s">
        <v>244</v>
      </c>
      <c r="E566" s="171" t="s">
        <v>2435</v>
      </c>
      <c r="F566" s="172" t="s">
        <v>2436</v>
      </c>
      <c r="G566" s="173" t="s">
        <v>432</v>
      </c>
      <c r="H566" s="174">
        <v>120</v>
      </c>
      <c r="I566" s="175"/>
      <c r="J566" s="176">
        <f t="shared" si="60"/>
        <v>0</v>
      </c>
      <c r="K566" s="172" t="s">
        <v>1</v>
      </c>
      <c r="L566" s="177"/>
      <c r="M566" s="178" t="s">
        <v>1</v>
      </c>
      <c r="N566" s="179" t="s">
        <v>46</v>
      </c>
      <c r="P566" s="142">
        <f t="shared" si="61"/>
        <v>0</v>
      </c>
      <c r="Q566" s="142">
        <v>0</v>
      </c>
      <c r="R566" s="142">
        <f t="shared" si="62"/>
        <v>0</v>
      </c>
      <c r="S566" s="142">
        <v>0</v>
      </c>
      <c r="T566" s="143">
        <f t="shared" si="63"/>
        <v>0</v>
      </c>
      <c r="AR566" s="144" t="s">
        <v>234</v>
      </c>
      <c r="AT566" s="144" t="s">
        <v>244</v>
      </c>
      <c r="AU566" s="144" t="s">
        <v>205</v>
      </c>
      <c r="AY566" s="18" t="s">
        <v>187</v>
      </c>
      <c r="BE566" s="145">
        <f t="shared" si="64"/>
        <v>0</v>
      </c>
      <c r="BF566" s="145">
        <f t="shared" si="65"/>
        <v>0</v>
      </c>
      <c r="BG566" s="145">
        <f t="shared" si="66"/>
        <v>0</v>
      </c>
      <c r="BH566" s="145">
        <f t="shared" si="67"/>
        <v>0</v>
      </c>
      <c r="BI566" s="145">
        <f t="shared" si="68"/>
        <v>0</v>
      </c>
      <c r="BJ566" s="18" t="s">
        <v>21</v>
      </c>
      <c r="BK566" s="145">
        <f t="shared" si="69"/>
        <v>0</v>
      </c>
      <c r="BL566" s="18" t="s">
        <v>194</v>
      </c>
      <c r="BM566" s="144" t="s">
        <v>2437</v>
      </c>
    </row>
    <row r="567" spans="2:65" s="1" customFormat="1" ht="16.5" customHeight="1">
      <c r="B567" s="33"/>
      <c r="C567" s="170" t="s">
        <v>2438</v>
      </c>
      <c r="D567" s="170" t="s">
        <v>244</v>
      </c>
      <c r="E567" s="171" t="s">
        <v>2439</v>
      </c>
      <c r="F567" s="172" t="s">
        <v>2440</v>
      </c>
      <c r="G567" s="173" t="s">
        <v>432</v>
      </c>
      <c r="H567" s="174">
        <v>15</v>
      </c>
      <c r="I567" s="175"/>
      <c r="J567" s="176">
        <f t="shared" si="60"/>
        <v>0</v>
      </c>
      <c r="K567" s="172" t="s">
        <v>1</v>
      </c>
      <c r="L567" s="177"/>
      <c r="M567" s="178" t="s">
        <v>1</v>
      </c>
      <c r="N567" s="179" t="s">
        <v>46</v>
      </c>
      <c r="P567" s="142">
        <f t="shared" si="61"/>
        <v>0</v>
      </c>
      <c r="Q567" s="142">
        <v>0</v>
      </c>
      <c r="R567" s="142">
        <f t="shared" si="62"/>
        <v>0</v>
      </c>
      <c r="S567" s="142">
        <v>0</v>
      </c>
      <c r="T567" s="143">
        <f t="shared" si="63"/>
        <v>0</v>
      </c>
      <c r="AR567" s="144" t="s">
        <v>234</v>
      </c>
      <c r="AT567" s="144" t="s">
        <v>244</v>
      </c>
      <c r="AU567" s="144" t="s">
        <v>205</v>
      </c>
      <c r="AY567" s="18" t="s">
        <v>187</v>
      </c>
      <c r="BE567" s="145">
        <f t="shared" si="64"/>
        <v>0</v>
      </c>
      <c r="BF567" s="145">
        <f t="shared" si="65"/>
        <v>0</v>
      </c>
      <c r="BG567" s="145">
        <f t="shared" si="66"/>
        <v>0</v>
      </c>
      <c r="BH567" s="145">
        <f t="shared" si="67"/>
        <v>0</v>
      </c>
      <c r="BI567" s="145">
        <f t="shared" si="68"/>
        <v>0</v>
      </c>
      <c r="BJ567" s="18" t="s">
        <v>21</v>
      </c>
      <c r="BK567" s="145">
        <f t="shared" si="69"/>
        <v>0</v>
      </c>
      <c r="BL567" s="18" t="s">
        <v>194</v>
      </c>
      <c r="BM567" s="144" t="s">
        <v>2441</v>
      </c>
    </row>
    <row r="568" spans="2:65" s="1" customFormat="1" ht="16.5" customHeight="1">
      <c r="B568" s="33"/>
      <c r="C568" s="170" t="s">
        <v>2086</v>
      </c>
      <c r="D568" s="170" t="s">
        <v>244</v>
      </c>
      <c r="E568" s="171" t="s">
        <v>2442</v>
      </c>
      <c r="F568" s="172" t="s">
        <v>2443</v>
      </c>
      <c r="G568" s="173" t="s">
        <v>432</v>
      </c>
      <c r="H568" s="174">
        <v>309</v>
      </c>
      <c r="I568" s="175"/>
      <c r="J568" s="176">
        <f t="shared" si="60"/>
        <v>0</v>
      </c>
      <c r="K568" s="172" t="s">
        <v>1</v>
      </c>
      <c r="L568" s="177"/>
      <c r="M568" s="178" t="s">
        <v>1</v>
      </c>
      <c r="N568" s="179" t="s">
        <v>46</v>
      </c>
      <c r="P568" s="142">
        <f t="shared" si="61"/>
        <v>0</v>
      </c>
      <c r="Q568" s="142">
        <v>0</v>
      </c>
      <c r="R568" s="142">
        <f t="shared" si="62"/>
        <v>0</v>
      </c>
      <c r="S568" s="142">
        <v>0</v>
      </c>
      <c r="T568" s="143">
        <f t="shared" si="63"/>
        <v>0</v>
      </c>
      <c r="AR568" s="144" t="s">
        <v>234</v>
      </c>
      <c r="AT568" s="144" t="s">
        <v>244</v>
      </c>
      <c r="AU568" s="144" t="s">
        <v>205</v>
      </c>
      <c r="AY568" s="18" t="s">
        <v>187</v>
      </c>
      <c r="BE568" s="145">
        <f t="shared" si="64"/>
        <v>0</v>
      </c>
      <c r="BF568" s="145">
        <f t="shared" si="65"/>
        <v>0</v>
      </c>
      <c r="BG568" s="145">
        <f t="shared" si="66"/>
        <v>0</v>
      </c>
      <c r="BH568" s="145">
        <f t="shared" si="67"/>
        <v>0</v>
      </c>
      <c r="BI568" s="145">
        <f t="shared" si="68"/>
        <v>0</v>
      </c>
      <c r="BJ568" s="18" t="s">
        <v>21</v>
      </c>
      <c r="BK568" s="145">
        <f t="shared" si="69"/>
        <v>0</v>
      </c>
      <c r="BL568" s="18" t="s">
        <v>194</v>
      </c>
      <c r="BM568" s="144" t="s">
        <v>2444</v>
      </c>
    </row>
    <row r="569" spans="2:65" s="1" customFormat="1" ht="16.5" customHeight="1">
      <c r="B569" s="33"/>
      <c r="C569" s="133" t="s">
        <v>2445</v>
      </c>
      <c r="D569" s="133" t="s">
        <v>189</v>
      </c>
      <c r="E569" s="134" t="s">
        <v>2446</v>
      </c>
      <c r="F569" s="135" t="s">
        <v>2447</v>
      </c>
      <c r="G569" s="136" t="s">
        <v>432</v>
      </c>
      <c r="H569" s="137">
        <v>24508</v>
      </c>
      <c r="I569" s="138"/>
      <c r="J569" s="139">
        <f t="shared" si="60"/>
        <v>0</v>
      </c>
      <c r="K569" s="135" t="s">
        <v>193</v>
      </c>
      <c r="L569" s="33"/>
      <c r="M569" s="140" t="s">
        <v>1</v>
      </c>
      <c r="N569" s="141" t="s">
        <v>46</v>
      </c>
      <c r="P569" s="142">
        <f t="shared" si="61"/>
        <v>0</v>
      </c>
      <c r="Q569" s="142">
        <v>0</v>
      </c>
      <c r="R569" s="142">
        <f t="shared" si="62"/>
        <v>0</v>
      </c>
      <c r="S569" s="142">
        <v>0</v>
      </c>
      <c r="T569" s="143">
        <f t="shared" si="63"/>
        <v>0</v>
      </c>
      <c r="AR569" s="144" t="s">
        <v>194</v>
      </c>
      <c r="AT569" s="144" t="s">
        <v>189</v>
      </c>
      <c r="AU569" s="144" t="s">
        <v>205</v>
      </c>
      <c r="AY569" s="18" t="s">
        <v>187</v>
      </c>
      <c r="BE569" s="145">
        <f t="shared" si="64"/>
        <v>0</v>
      </c>
      <c r="BF569" s="145">
        <f t="shared" si="65"/>
        <v>0</v>
      </c>
      <c r="BG569" s="145">
        <f t="shared" si="66"/>
        <v>0</v>
      </c>
      <c r="BH569" s="145">
        <f t="shared" si="67"/>
        <v>0</v>
      </c>
      <c r="BI569" s="145">
        <f t="shared" si="68"/>
        <v>0</v>
      </c>
      <c r="BJ569" s="18" t="s">
        <v>21</v>
      </c>
      <c r="BK569" s="145">
        <f t="shared" si="69"/>
        <v>0</v>
      </c>
      <c r="BL569" s="18" t="s">
        <v>194</v>
      </c>
      <c r="BM569" s="144" t="s">
        <v>2448</v>
      </c>
    </row>
    <row r="570" spans="2:65" s="1" customFormat="1" ht="19.2">
      <c r="B570" s="33"/>
      <c r="D570" s="147" t="s">
        <v>219</v>
      </c>
      <c r="F570" s="167" t="s">
        <v>2449</v>
      </c>
      <c r="I570" s="168"/>
      <c r="L570" s="33"/>
      <c r="M570" s="169"/>
      <c r="T570" s="57"/>
      <c r="AT570" s="18" t="s">
        <v>219</v>
      </c>
      <c r="AU570" s="18" t="s">
        <v>205</v>
      </c>
    </row>
    <row r="571" spans="2:65" s="1" customFormat="1" ht="16.5" customHeight="1">
      <c r="B571" s="33"/>
      <c r="C571" s="170" t="s">
        <v>2088</v>
      </c>
      <c r="D571" s="170" t="s">
        <v>244</v>
      </c>
      <c r="E571" s="171" t="s">
        <v>2450</v>
      </c>
      <c r="F571" s="172" t="s">
        <v>2451</v>
      </c>
      <c r="G571" s="173" t="s">
        <v>432</v>
      </c>
      <c r="H571" s="174">
        <v>2400</v>
      </c>
      <c r="I571" s="175"/>
      <c r="J571" s="176">
        <f t="shared" ref="J571:J583" si="70">ROUND(I571*H571,2)</f>
        <v>0</v>
      </c>
      <c r="K571" s="172" t="s">
        <v>1</v>
      </c>
      <c r="L571" s="177"/>
      <c r="M571" s="178" t="s">
        <v>1</v>
      </c>
      <c r="N571" s="179" t="s">
        <v>46</v>
      </c>
      <c r="P571" s="142">
        <f t="shared" ref="P571:P583" si="71">O571*H571</f>
        <v>0</v>
      </c>
      <c r="Q571" s="142">
        <v>0</v>
      </c>
      <c r="R571" s="142">
        <f t="shared" ref="R571:R583" si="72">Q571*H571</f>
        <v>0</v>
      </c>
      <c r="S571" s="142">
        <v>0</v>
      </c>
      <c r="T571" s="143">
        <f t="shared" ref="T571:T583" si="73">S571*H571</f>
        <v>0</v>
      </c>
      <c r="AR571" s="144" t="s">
        <v>234</v>
      </c>
      <c r="AT571" s="144" t="s">
        <v>244</v>
      </c>
      <c r="AU571" s="144" t="s">
        <v>205</v>
      </c>
      <c r="AY571" s="18" t="s">
        <v>187</v>
      </c>
      <c r="BE571" s="145">
        <f t="shared" ref="BE571:BE583" si="74">IF(N571="základní",J571,0)</f>
        <v>0</v>
      </c>
      <c r="BF571" s="145">
        <f t="shared" ref="BF571:BF583" si="75">IF(N571="snížená",J571,0)</f>
        <v>0</v>
      </c>
      <c r="BG571" s="145">
        <f t="shared" ref="BG571:BG583" si="76">IF(N571="zákl. přenesená",J571,0)</f>
        <v>0</v>
      </c>
      <c r="BH571" s="145">
        <f t="shared" ref="BH571:BH583" si="77">IF(N571="sníž. přenesená",J571,0)</f>
        <v>0</v>
      </c>
      <c r="BI571" s="145">
        <f t="shared" ref="BI571:BI583" si="78">IF(N571="nulová",J571,0)</f>
        <v>0</v>
      </c>
      <c r="BJ571" s="18" t="s">
        <v>21</v>
      </c>
      <c r="BK571" s="145">
        <f t="shared" ref="BK571:BK583" si="79">ROUND(I571*H571,2)</f>
        <v>0</v>
      </c>
      <c r="BL571" s="18" t="s">
        <v>194</v>
      </c>
      <c r="BM571" s="144" t="s">
        <v>2452</v>
      </c>
    </row>
    <row r="572" spans="2:65" s="1" customFormat="1" ht="16.5" customHeight="1">
      <c r="B572" s="33"/>
      <c r="C572" s="170" t="s">
        <v>2453</v>
      </c>
      <c r="D572" s="170" t="s">
        <v>244</v>
      </c>
      <c r="E572" s="171" t="s">
        <v>2454</v>
      </c>
      <c r="F572" s="172" t="s">
        <v>2455</v>
      </c>
      <c r="G572" s="173" t="s">
        <v>432</v>
      </c>
      <c r="H572" s="174">
        <v>168</v>
      </c>
      <c r="I572" s="175"/>
      <c r="J572" s="176">
        <f t="shared" si="70"/>
        <v>0</v>
      </c>
      <c r="K572" s="172" t="s">
        <v>1</v>
      </c>
      <c r="L572" s="177"/>
      <c r="M572" s="178" t="s">
        <v>1</v>
      </c>
      <c r="N572" s="179" t="s">
        <v>46</v>
      </c>
      <c r="P572" s="142">
        <f t="shared" si="71"/>
        <v>0</v>
      </c>
      <c r="Q572" s="142">
        <v>0</v>
      </c>
      <c r="R572" s="142">
        <f t="shared" si="72"/>
        <v>0</v>
      </c>
      <c r="S572" s="142">
        <v>0</v>
      </c>
      <c r="T572" s="143">
        <f t="shared" si="73"/>
        <v>0</v>
      </c>
      <c r="AR572" s="144" t="s">
        <v>234</v>
      </c>
      <c r="AT572" s="144" t="s">
        <v>244</v>
      </c>
      <c r="AU572" s="144" t="s">
        <v>205</v>
      </c>
      <c r="AY572" s="18" t="s">
        <v>187</v>
      </c>
      <c r="BE572" s="145">
        <f t="shared" si="74"/>
        <v>0</v>
      </c>
      <c r="BF572" s="145">
        <f t="shared" si="75"/>
        <v>0</v>
      </c>
      <c r="BG572" s="145">
        <f t="shared" si="76"/>
        <v>0</v>
      </c>
      <c r="BH572" s="145">
        <f t="shared" si="77"/>
        <v>0</v>
      </c>
      <c r="BI572" s="145">
        <f t="shared" si="78"/>
        <v>0</v>
      </c>
      <c r="BJ572" s="18" t="s">
        <v>21</v>
      </c>
      <c r="BK572" s="145">
        <f t="shared" si="79"/>
        <v>0</v>
      </c>
      <c r="BL572" s="18" t="s">
        <v>194</v>
      </c>
      <c r="BM572" s="144" t="s">
        <v>2456</v>
      </c>
    </row>
    <row r="573" spans="2:65" s="1" customFormat="1" ht="16.5" customHeight="1">
      <c r="B573" s="33"/>
      <c r="C573" s="170" t="s">
        <v>2091</v>
      </c>
      <c r="D573" s="170" t="s">
        <v>244</v>
      </c>
      <c r="E573" s="171" t="s">
        <v>2457</v>
      </c>
      <c r="F573" s="172" t="s">
        <v>2458</v>
      </c>
      <c r="G573" s="173" t="s">
        <v>432</v>
      </c>
      <c r="H573" s="174">
        <v>105</v>
      </c>
      <c r="I573" s="175"/>
      <c r="J573" s="176">
        <f t="shared" si="70"/>
        <v>0</v>
      </c>
      <c r="K573" s="172" t="s">
        <v>1</v>
      </c>
      <c r="L573" s="177"/>
      <c r="M573" s="178" t="s">
        <v>1</v>
      </c>
      <c r="N573" s="179" t="s">
        <v>46</v>
      </c>
      <c r="P573" s="142">
        <f t="shared" si="71"/>
        <v>0</v>
      </c>
      <c r="Q573" s="142">
        <v>0</v>
      </c>
      <c r="R573" s="142">
        <f t="shared" si="72"/>
        <v>0</v>
      </c>
      <c r="S573" s="142">
        <v>0</v>
      </c>
      <c r="T573" s="143">
        <f t="shared" si="73"/>
        <v>0</v>
      </c>
      <c r="AR573" s="144" t="s">
        <v>234</v>
      </c>
      <c r="AT573" s="144" t="s">
        <v>244</v>
      </c>
      <c r="AU573" s="144" t="s">
        <v>205</v>
      </c>
      <c r="AY573" s="18" t="s">
        <v>187</v>
      </c>
      <c r="BE573" s="145">
        <f t="shared" si="74"/>
        <v>0</v>
      </c>
      <c r="BF573" s="145">
        <f t="shared" si="75"/>
        <v>0</v>
      </c>
      <c r="BG573" s="145">
        <f t="shared" si="76"/>
        <v>0</v>
      </c>
      <c r="BH573" s="145">
        <f t="shared" si="77"/>
        <v>0</v>
      </c>
      <c r="BI573" s="145">
        <f t="shared" si="78"/>
        <v>0</v>
      </c>
      <c r="BJ573" s="18" t="s">
        <v>21</v>
      </c>
      <c r="BK573" s="145">
        <f t="shared" si="79"/>
        <v>0</v>
      </c>
      <c r="BL573" s="18" t="s">
        <v>194</v>
      </c>
      <c r="BM573" s="144" t="s">
        <v>2459</v>
      </c>
    </row>
    <row r="574" spans="2:65" s="1" customFormat="1" ht="16.5" customHeight="1">
      <c r="B574" s="33"/>
      <c r="C574" s="170" t="s">
        <v>2460</v>
      </c>
      <c r="D574" s="170" t="s">
        <v>244</v>
      </c>
      <c r="E574" s="171" t="s">
        <v>2461</v>
      </c>
      <c r="F574" s="172" t="s">
        <v>2462</v>
      </c>
      <c r="G574" s="173" t="s">
        <v>432</v>
      </c>
      <c r="H574" s="174">
        <v>5223</v>
      </c>
      <c r="I574" s="175"/>
      <c r="J574" s="176">
        <f t="shared" si="70"/>
        <v>0</v>
      </c>
      <c r="K574" s="172" t="s">
        <v>1</v>
      </c>
      <c r="L574" s="177"/>
      <c r="M574" s="178" t="s">
        <v>1</v>
      </c>
      <c r="N574" s="179" t="s">
        <v>46</v>
      </c>
      <c r="P574" s="142">
        <f t="shared" si="71"/>
        <v>0</v>
      </c>
      <c r="Q574" s="142">
        <v>0</v>
      </c>
      <c r="R574" s="142">
        <f t="shared" si="72"/>
        <v>0</v>
      </c>
      <c r="S574" s="142">
        <v>0</v>
      </c>
      <c r="T574" s="143">
        <f t="shared" si="73"/>
        <v>0</v>
      </c>
      <c r="AR574" s="144" t="s">
        <v>234</v>
      </c>
      <c r="AT574" s="144" t="s">
        <v>244</v>
      </c>
      <c r="AU574" s="144" t="s">
        <v>205</v>
      </c>
      <c r="AY574" s="18" t="s">
        <v>187</v>
      </c>
      <c r="BE574" s="145">
        <f t="shared" si="74"/>
        <v>0</v>
      </c>
      <c r="BF574" s="145">
        <f t="shared" si="75"/>
        <v>0</v>
      </c>
      <c r="BG574" s="145">
        <f t="shared" si="76"/>
        <v>0</v>
      </c>
      <c r="BH574" s="145">
        <f t="shared" si="77"/>
        <v>0</v>
      </c>
      <c r="BI574" s="145">
        <f t="shared" si="78"/>
        <v>0</v>
      </c>
      <c r="BJ574" s="18" t="s">
        <v>21</v>
      </c>
      <c r="BK574" s="145">
        <f t="shared" si="79"/>
        <v>0</v>
      </c>
      <c r="BL574" s="18" t="s">
        <v>194</v>
      </c>
      <c r="BM574" s="144" t="s">
        <v>2463</v>
      </c>
    </row>
    <row r="575" spans="2:65" s="1" customFormat="1" ht="16.5" customHeight="1">
      <c r="B575" s="33"/>
      <c r="C575" s="170" t="s">
        <v>2093</v>
      </c>
      <c r="D575" s="170" t="s">
        <v>244</v>
      </c>
      <c r="E575" s="171" t="s">
        <v>2464</v>
      </c>
      <c r="F575" s="172" t="s">
        <v>2465</v>
      </c>
      <c r="G575" s="173" t="s">
        <v>432</v>
      </c>
      <c r="H575" s="174">
        <v>240</v>
      </c>
      <c r="I575" s="175"/>
      <c r="J575" s="176">
        <f t="shared" si="70"/>
        <v>0</v>
      </c>
      <c r="K575" s="172" t="s">
        <v>1</v>
      </c>
      <c r="L575" s="177"/>
      <c r="M575" s="178" t="s">
        <v>1</v>
      </c>
      <c r="N575" s="179" t="s">
        <v>46</v>
      </c>
      <c r="P575" s="142">
        <f t="shared" si="71"/>
        <v>0</v>
      </c>
      <c r="Q575" s="142">
        <v>0</v>
      </c>
      <c r="R575" s="142">
        <f t="shared" si="72"/>
        <v>0</v>
      </c>
      <c r="S575" s="142">
        <v>0</v>
      </c>
      <c r="T575" s="143">
        <f t="shared" si="73"/>
        <v>0</v>
      </c>
      <c r="AR575" s="144" t="s">
        <v>234</v>
      </c>
      <c r="AT575" s="144" t="s">
        <v>244</v>
      </c>
      <c r="AU575" s="144" t="s">
        <v>205</v>
      </c>
      <c r="AY575" s="18" t="s">
        <v>187</v>
      </c>
      <c r="BE575" s="145">
        <f t="shared" si="74"/>
        <v>0</v>
      </c>
      <c r="BF575" s="145">
        <f t="shared" si="75"/>
        <v>0</v>
      </c>
      <c r="BG575" s="145">
        <f t="shared" si="76"/>
        <v>0</v>
      </c>
      <c r="BH575" s="145">
        <f t="shared" si="77"/>
        <v>0</v>
      </c>
      <c r="BI575" s="145">
        <f t="shared" si="78"/>
        <v>0</v>
      </c>
      <c r="BJ575" s="18" t="s">
        <v>21</v>
      </c>
      <c r="BK575" s="145">
        <f t="shared" si="79"/>
        <v>0</v>
      </c>
      <c r="BL575" s="18" t="s">
        <v>194</v>
      </c>
      <c r="BM575" s="144" t="s">
        <v>2466</v>
      </c>
    </row>
    <row r="576" spans="2:65" s="1" customFormat="1" ht="16.5" customHeight="1">
      <c r="B576" s="33"/>
      <c r="C576" s="170" t="s">
        <v>2467</v>
      </c>
      <c r="D576" s="170" t="s">
        <v>244</v>
      </c>
      <c r="E576" s="171" t="s">
        <v>2468</v>
      </c>
      <c r="F576" s="172" t="s">
        <v>2469</v>
      </c>
      <c r="G576" s="173" t="s">
        <v>432</v>
      </c>
      <c r="H576" s="174">
        <v>2655</v>
      </c>
      <c r="I576" s="175"/>
      <c r="J576" s="176">
        <f t="shared" si="70"/>
        <v>0</v>
      </c>
      <c r="K576" s="172" t="s">
        <v>1</v>
      </c>
      <c r="L576" s="177"/>
      <c r="M576" s="178" t="s">
        <v>1</v>
      </c>
      <c r="N576" s="179" t="s">
        <v>46</v>
      </c>
      <c r="P576" s="142">
        <f t="shared" si="71"/>
        <v>0</v>
      </c>
      <c r="Q576" s="142">
        <v>0</v>
      </c>
      <c r="R576" s="142">
        <f t="shared" si="72"/>
        <v>0</v>
      </c>
      <c r="S576" s="142">
        <v>0</v>
      </c>
      <c r="T576" s="143">
        <f t="shared" si="73"/>
        <v>0</v>
      </c>
      <c r="AR576" s="144" t="s">
        <v>234</v>
      </c>
      <c r="AT576" s="144" t="s">
        <v>244</v>
      </c>
      <c r="AU576" s="144" t="s">
        <v>205</v>
      </c>
      <c r="AY576" s="18" t="s">
        <v>187</v>
      </c>
      <c r="BE576" s="145">
        <f t="shared" si="74"/>
        <v>0</v>
      </c>
      <c r="BF576" s="145">
        <f t="shared" si="75"/>
        <v>0</v>
      </c>
      <c r="BG576" s="145">
        <f t="shared" si="76"/>
        <v>0</v>
      </c>
      <c r="BH576" s="145">
        <f t="shared" si="77"/>
        <v>0</v>
      </c>
      <c r="BI576" s="145">
        <f t="shared" si="78"/>
        <v>0</v>
      </c>
      <c r="BJ576" s="18" t="s">
        <v>21</v>
      </c>
      <c r="BK576" s="145">
        <f t="shared" si="79"/>
        <v>0</v>
      </c>
      <c r="BL576" s="18" t="s">
        <v>194</v>
      </c>
      <c r="BM576" s="144" t="s">
        <v>2470</v>
      </c>
    </row>
    <row r="577" spans="2:65" s="1" customFormat="1" ht="16.5" customHeight="1">
      <c r="B577" s="33"/>
      <c r="C577" s="170" t="s">
        <v>2094</v>
      </c>
      <c r="D577" s="170" t="s">
        <v>244</v>
      </c>
      <c r="E577" s="171" t="s">
        <v>2471</v>
      </c>
      <c r="F577" s="172" t="s">
        <v>2472</v>
      </c>
      <c r="G577" s="173" t="s">
        <v>432</v>
      </c>
      <c r="H577" s="174">
        <v>3852</v>
      </c>
      <c r="I577" s="175"/>
      <c r="J577" s="176">
        <f t="shared" si="70"/>
        <v>0</v>
      </c>
      <c r="K577" s="172" t="s">
        <v>1</v>
      </c>
      <c r="L577" s="177"/>
      <c r="M577" s="178" t="s">
        <v>1</v>
      </c>
      <c r="N577" s="179" t="s">
        <v>46</v>
      </c>
      <c r="P577" s="142">
        <f t="shared" si="71"/>
        <v>0</v>
      </c>
      <c r="Q577" s="142">
        <v>0</v>
      </c>
      <c r="R577" s="142">
        <f t="shared" si="72"/>
        <v>0</v>
      </c>
      <c r="S577" s="142">
        <v>0</v>
      </c>
      <c r="T577" s="143">
        <f t="shared" si="73"/>
        <v>0</v>
      </c>
      <c r="AR577" s="144" t="s">
        <v>234</v>
      </c>
      <c r="AT577" s="144" t="s">
        <v>244</v>
      </c>
      <c r="AU577" s="144" t="s">
        <v>205</v>
      </c>
      <c r="AY577" s="18" t="s">
        <v>187</v>
      </c>
      <c r="BE577" s="145">
        <f t="shared" si="74"/>
        <v>0</v>
      </c>
      <c r="BF577" s="145">
        <f t="shared" si="75"/>
        <v>0</v>
      </c>
      <c r="BG577" s="145">
        <f t="shared" si="76"/>
        <v>0</v>
      </c>
      <c r="BH577" s="145">
        <f t="shared" si="77"/>
        <v>0</v>
      </c>
      <c r="BI577" s="145">
        <f t="shared" si="78"/>
        <v>0</v>
      </c>
      <c r="BJ577" s="18" t="s">
        <v>21</v>
      </c>
      <c r="BK577" s="145">
        <f t="shared" si="79"/>
        <v>0</v>
      </c>
      <c r="BL577" s="18" t="s">
        <v>194</v>
      </c>
      <c r="BM577" s="144" t="s">
        <v>2473</v>
      </c>
    </row>
    <row r="578" spans="2:65" s="1" customFormat="1" ht="16.5" customHeight="1">
      <c r="B578" s="33"/>
      <c r="C578" s="170" t="s">
        <v>2474</v>
      </c>
      <c r="D578" s="170" t="s">
        <v>244</v>
      </c>
      <c r="E578" s="171" t="s">
        <v>2475</v>
      </c>
      <c r="F578" s="172" t="s">
        <v>2476</v>
      </c>
      <c r="G578" s="173" t="s">
        <v>432</v>
      </c>
      <c r="H578" s="174">
        <v>314</v>
      </c>
      <c r="I578" s="175"/>
      <c r="J578" s="176">
        <f t="shared" si="70"/>
        <v>0</v>
      </c>
      <c r="K578" s="172" t="s">
        <v>1</v>
      </c>
      <c r="L578" s="177"/>
      <c r="M578" s="178" t="s">
        <v>1</v>
      </c>
      <c r="N578" s="179" t="s">
        <v>46</v>
      </c>
      <c r="P578" s="142">
        <f t="shared" si="71"/>
        <v>0</v>
      </c>
      <c r="Q578" s="142">
        <v>0</v>
      </c>
      <c r="R578" s="142">
        <f t="shared" si="72"/>
        <v>0</v>
      </c>
      <c r="S578" s="142">
        <v>0</v>
      </c>
      <c r="T578" s="143">
        <f t="shared" si="73"/>
        <v>0</v>
      </c>
      <c r="AR578" s="144" t="s">
        <v>234</v>
      </c>
      <c r="AT578" s="144" t="s">
        <v>244</v>
      </c>
      <c r="AU578" s="144" t="s">
        <v>205</v>
      </c>
      <c r="AY578" s="18" t="s">
        <v>187</v>
      </c>
      <c r="BE578" s="145">
        <f t="shared" si="74"/>
        <v>0</v>
      </c>
      <c r="BF578" s="145">
        <f t="shared" si="75"/>
        <v>0</v>
      </c>
      <c r="BG578" s="145">
        <f t="shared" si="76"/>
        <v>0</v>
      </c>
      <c r="BH578" s="145">
        <f t="shared" si="77"/>
        <v>0</v>
      </c>
      <c r="BI578" s="145">
        <f t="shared" si="78"/>
        <v>0</v>
      </c>
      <c r="BJ578" s="18" t="s">
        <v>21</v>
      </c>
      <c r="BK578" s="145">
        <f t="shared" si="79"/>
        <v>0</v>
      </c>
      <c r="BL578" s="18" t="s">
        <v>194</v>
      </c>
      <c r="BM578" s="144" t="s">
        <v>2477</v>
      </c>
    </row>
    <row r="579" spans="2:65" s="1" customFormat="1" ht="16.5" customHeight="1">
      <c r="B579" s="33"/>
      <c r="C579" s="170" t="s">
        <v>2097</v>
      </c>
      <c r="D579" s="170" t="s">
        <v>244</v>
      </c>
      <c r="E579" s="171" t="s">
        <v>2478</v>
      </c>
      <c r="F579" s="172" t="s">
        <v>2479</v>
      </c>
      <c r="G579" s="173" t="s">
        <v>432</v>
      </c>
      <c r="H579" s="174">
        <v>1746</v>
      </c>
      <c r="I579" s="175"/>
      <c r="J579" s="176">
        <f t="shared" si="70"/>
        <v>0</v>
      </c>
      <c r="K579" s="172" t="s">
        <v>1</v>
      </c>
      <c r="L579" s="177"/>
      <c r="M579" s="178" t="s">
        <v>1</v>
      </c>
      <c r="N579" s="179" t="s">
        <v>46</v>
      </c>
      <c r="P579" s="142">
        <f t="shared" si="71"/>
        <v>0</v>
      </c>
      <c r="Q579" s="142">
        <v>0</v>
      </c>
      <c r="R579" s="142">
        <f t="shared" si="72"/>
        <v>0</v>
      </c>
      <c r="S579" s="142">
        <v>0</v>
      </c>
      <c r="T579" s="143">
        <f t="shared" si="73"/>
        <v>0</v>
      </c>
      <c r="AR579" s="144" t="s">
        <v>234</v>
      </c>
      <c r="AT579" s="144" t="s">
        <v>244</v>
      </c>
      <c r="AU579" s="144" t="s">
        <v>205</v>
      </c>
      <c r="AY579" s="18" t="s">
        <v>187</v>
      </c>
      <c r="BE579" s="145">
        <f t="shared" si="74"/>
        <v>0</v>
      </c>
      <c r="BF579" s="145">
        <f t="shared" si="75"/>
        <v>0</v>
      </c>
      <c r="BG579" s="145">
        <f t="shared" si="76"/>
        <v>0</v>
      </c>
      <c r="BH579" s="145">
        <f t="shared" si="77"/>
        <v>0</v>
      </c>
      <c r="BI579" s="145">
        <f t="shared" si="78"/>
        <v>0</v>
      </c>
      <c r="BJ579" s="18" t="s">
        <v>21</v>
      </c>
      <c r="BK579" s="145">
        <f t="shared" si="79"/>
        <v>0</v>
      </c>
      <c r="BL579" s="18" t="s">
        <v>194</v>
      </c>
      <c r="BM579" s="144" t="s">
        <v>2480</v>
      </c>
    </row>
    <row r="580" spans="2:65" s="1" customFormat="1" ht="16.5" customHeight="1">
      <c r="B580" s="33"/>
      <c r="C580" s="170" t="s">
        <v>2481</v>
      </c>
      <c r="D580" s="170" t="s">
        <v>244</v>
      </c>
      <c r="E580" s="171" t="s">
        <v>2482</v>
      </c>
      <c r="F580" s="172" t="s">
        <v>2483</v>
      </c>
      <c r="G580" s="173" t="s">
        <v>432</v>
      </c>
      <c r="H580" s="174">
        <v>2157</v>
      </c>
      <c r="I580" s="175"/>
      <c r="J580" s="176">
        <f t="shared" si="70"/>
        <v>0</v>
      </c>
      <c r="K580" s="172" t="s">
        <v>1</v>
      </c>
      <c r="L580" s="177"/>
      <c r="M580" s="178" t="s">
        <v>1</v>
      </c>
      <c r="N580" s="179" t="s">
        <v>46</v>
      </c>
      <c r="P580" s="142">
        <f t="shared" si="71"/>
        <v>0</v>
      </c>
      <c r="Q580" s="142">
        <v>0</v>
      </c>
      <c r="R580" s="142">
        <f t="shared" si="72"/>
        <v>0</v>
      </c>
      <c r="S580" s="142">
        <v>0</v>
      </c>
      <c r="T580" s="143">
        <f t="shared" si="73"/>
        <v>0</v>
      </c>
      <c r="AR580" s="144" t="s">
        <v>234</v>
      </c>
      <c r="AT580" s="144" t="s">
        <v>244</v>
      </c>
      <c r="AU580" s="144" t="s">
        <v>205</v>
      </c>
      <c r="AY580" s="18" t="s">
        <v>187</v>
      </c>
      <c r="BE580" s="145">
        <f t="shared" si="74"/>
        <v>0</v>
      </c>
      <c r="BF580" s="145">
        <f t="shared" si="75"/>
        <v>0</v>
      </c>
      <c r="BG580" s="145">
        <f t="shared" si="76"/>
        <v>0</v>
      </c>
      <c r="BH580" s="145">
        <f t="shared" si="77"/>
        <v>0</v>
      </c>
      <c r="BI580" s="145">
        <f t="shared" si="78"/>
        <v>0</v>
      </c>
      <c r="BJ580" s="18" t="s">
        <v>21</v>
      </c>
      <c r="BK580" s="145">
        <f t="shared" si="79"/>
        <v>0</v>
      </c>
      <c r="BL580" s="18" t="s">
        <v>194</v>
      </c>
      <c r="BM580" s="144" t="s">
        <v>2484</v>
      </c>
    </row>
    <row r="581" spans="2:65" s="1" customFormat="1" ht="16.5" customHeight="1">
      <c r="B581" s="33"/>
      <c r="C581" s="170" t="s">
        <v>2100</v>
      </c>
      <c r="D581" s="170" t="s">
        <v>244</v>
      </c>
      <c r="E581" s="171" t="s">
        <v>2485</v>
      </c>
      <c r="F581" s="172" t="s">
        <v>2486</v>
      </c>
      <c r="G581" s="173" t="s">
        <v>432</v>
      </c>
      <c r="H581" s="174">
        <v>5648</v>
      </c>
      <c r="I581" s="175"/>
      <c r="J581" s="176">
        <f t="shared" si="70"/>
        <v>0</v>
      </c>
      <c r="K581" s="172" t="s">
        <v>1</v>
      </c>
      <c r="L581" s="177"/>
      <c r="M581" s="178" t="s">
        <v>1</v>
      </c>
      <c r="N581" s="179" t="s">
        <v>46</v>
      </c>
      <c r="P581" s="142">
        <f t="shared" si="71"/>
        <v>0</v>
      </c>
      <c r="Q581" s="142">
        <v>0</v>
      </c>
      <c r="R581" s="142">
        <f t="shared" si="72"/>
        <v>0</v>
      </c>
      <c r="S581" s="142">
        <v>0</v>
      </c>
      <c r="T581" s="143">
        <f t="shared" si="73"/>
        <v>0</v>
      </c>
      <c r="AR581" s="144" t="s">
        <v>234</v>
      </c>
      <c r="AT581" s="144" t="s">
        <v>244</v>
      </c>
      <c r="AU581" s="144" t="s">
        <v>205</v>
      </c>
      <c r="AY581" s="18" t="s">
        <v>187</v>
      </c>
      <c r="BE581" s="145">
        <f t="shared" si="74"/>
        <v>0</v>
      </c>
      <c r="BF581" s="145">
        <f t="shared" si="75"/>
        <v>0</v>
      </c>
      <c r="BG581" s="145">
        <f t="shared" si="76"/>
        <v>0</v>
      </c>
      <c r="BH581" s="145">
        <f t="shared" si="77"/>
        <v>0</v>
      </c>
      <c r="BI581" s="145">
        <f t="shared" si="78"/>
        <v>0</v>
      </c>
      <c r="BJ581" s="18" t="s">
        <v>21</v>
      </c>
      <c r="BK581" s="145">
        <f t="shared" si="79"/>
        <v>0</v>
      </c>
      <c r="BL581" s="18" t="s">
        <v>194</v>
      </c>
      <c r="BM581" s="144" t="s">
        <v>2487</v>
      </c>
    </row>
    <row r="582" spans="2:65" s="1" customFormat="1" ht="16.5" customHeight="1">
      <c r="B582" s="33"/>
      <c r="C582" s="133" t="s">
        <v>2488</v>
      </c>
      <c r="D582" s="133" t="s">
        <v>189</v>
      </c>
      <c r="E582" s="134" t="s">
        <v>2489</v>
      </c>
      <c r="F582" s="135" t="s">
        <v>2490</v>
      </c>
      <c r="G582" s="136" t="s">
        <v>253</v>
      </c>
      <c r="H582" s="137">
        <v>1000</v>
      </c>
      <c r="I582" s="138"/>
      <c r="J582" s="139">
        <f t="shared" si="70"/>
        <v>0</v>
      </c>
      <c r="K582" s="135" t="s">
        <v>193</v>
      </c>
      <c r="L582" s="33"/>
      <c r="M582" s="140" t="s">
        <v>1</v>
      </c>
      <c r="N582" s="141" t="s">
        <v>46</v>
      </c>
      <c r="P582" s="142">
        <f t="shared" si="71"/>
        <v>0</v>
      </c>
      <c r="Q582" s="142">
        <v>0</v>
      </c>
      <c r="R582" s="142">
        <f t="shared" si="72"/>
        <v>0</v>
      </c>
      <c r="S582" s="142">
        <v>0</v>
      </c>
      <c r="T582" s="143">
        <f t="shared" si="73"/>
        <v>0</v>
      </c>
      <c r="AR582" s="144" t="s">
        <v>194</v>
      </c>
      <c r="AT582" s="144" t="s">
        <v>189</v>
      </c>
      <c r="AU582" s="144" t="s">
        <v>205</v>
      </c>
      <c r="AY582" s="18" t="s">
        <v>187</v>
      </c>
      <c r="BE582" s="145">
        <f t="shared" si="74"/>
        <v>0</v>
      </c>
      <c r="BF582" s="145">
        <f t="shared" si="75"/>
        <v>0</v>
      </c>
      <c r="BG582" s="145">
        <f t="shared" si="76"/>
        <v>0</v>
      </c>
      <c r="BH582" s="145">
        <f t="shared" si="77"/>
        <v>0</v>
      </c>
      <c r="BI582" s="145">
        <f t="shared" si="78"/>
        <v>0</v>
      </c>
      <c r="BJ582" s="18" t="s">
        <v>21</v>
      </c>
      <c r="BK582" s="145">
        <f t="shared" si="79"/>
        <v>0</v>
      </c>
      <c r="BL582" s="18" t="s">
        <v>194</v>
      </c>
      <c r="BM582" s="144" t="s">
        <v>2491</v>
      </c>
    </row>
    <row r="583" spans="2:65" s="1" customFormat="1" ht="16.5" customHeight="1">
      <c r="B583" s="33"/>
      <c r="C583" s="133" t="s">
        <v>2104</v>
      </c>
      <c r="D583" s="133" t="s">
        <v>189</v>
      </c>
      <c r="E583" s="134" t="s">
        <v>2199</v>
      </c>
      <c r="F583" s="135" t="s">
        <v>2200</v>
      </c>
      <c r="G583" s="136" t="s">
        <v>192</v>
      </c>
      <c r="H583" s="137">
        <v>100</v>
      </c>
      <c r="I583" s="138"/>
      <c r="J583" s="139">
        <f t="shared" si="70"/>
        <v>0</v>
      </c>
      <c r="K583" s="135" t="s">
        <v>193</v>
      </c>
      <c r="L583" s="33"/>
      <c r="M583" s="140" t="s">
        <v>1</v>
      </c>
      <c r="N583" s="141" t="s">
        <v>46</v>
      </c>
      <c r="P583" s="142">
        <f t="shared" si="71"/>
        <v>0</v>
      </c>
      <c r="Q583" s="142">
        <v>0</v>
      </c>
      <c r="R583" s="142">
        <f t="shared" si="72"/>
        <v>0</v>
      </c>
      <c r="S583" s="142">
        <v>0</v>
      </c>
      <c r="T583" s="143">
        <f t="shared" si="73"/>
        <v>0</v>
      </c>
      <c r="AR583" s="144" t="s">
        <v>194</v>
      </c>
      <c r="AT583" s="144" t="s">
        <v>189</v>
      </c>
      <c r="AU583" s="144" t="s">
        <v>205</v>
      </c>
      <c r="AY583" s="18" t="s">
        <v>187</v>
      </c>
      <c r="BE583" s="145">
        <f t="shared" si="74"/>
        <v>0</v>
      </c>
      <c r="BF583" s="145">
        <f t="shared" si="75"/>
        <v>0</v>
      </c>
      <c r="BG583" s="145">
        <f t="shared" si="76"/>
        <v>0</v>
      </c>
      <c r="BH583" s="145">
        <f t="shared" si="77"/>
        <v>0</v>
      </c>
      <c r="BI583" s="145">
        <f t="shared" si="78"/>
        <v>0</v>
      </c>
      <c r="BJ583" s="18" t="s">
        <v>21</v>
      </c>
      <c r="BK583" s="145">
        <f t="shared" si="79"/>
        <v>0</v>
      </c>
      <c r="BL583" s="18" t="s">
        <v>194</v>
      </c>
      <c r="BM583" s="144" t="s">
        <v>2492</v>
      </c>
    </row>
    <row r="584" spans="2:65" s="1" customFormat="1" ht="19.2">
      <c r="B584" s="33"/>
      <c r="D584" s="147" t="s">
        <v>219</v>
      </c>
      <c r="F584" s="167" t="s">
        <v>2493</v>
      </c>
      <c r="I584" s="168"/>
      <c r="L584" s="33"/>
      <c r="M584" s="169"/>
      <c r="T584" s="57"/>
      <c r="AT584" s="18" t="s">
        <v>219</v>
      </c>
      <c r="AU584" s="18" t="s">
        <v>205</v>
      </c>
    </row>
    <row r="585" spans="2:65" s="12" customFormat="1" ht="10.199999999999999">
      <c r="B585" s="146"/>
      <c r="D585" s="147" t="s">
        <v>196</v>
      </c>
      <c r="E585" s="148" t="s">
        <v>1</v>
      </c>
      <c r="F585" s="149" t="s">
        <v>2494</v>
      </c>
      <c r="H585" s="150">
        <v>100</v>
      </c>
      <c r="I585" s="151"/>
      <c r="L585" s="146"/>
      <c r="M585" s="152"/>
      <c r="T585" s="153"/>
      <c r="AT585" s="148" t="s">
        <v>196</v>
      </c>
      <c r="AU585" s="148" t="s">
        <v>205</v>
      </c>
      <c r="AV585" s="12" t="s">
        <v>91</v>
      </c>
      <c r="AW585" s="12" t="s">
        <v>36</v>
      </c>
      <c r="AX585" s="12" t="s">
        <v>81</v>
      </c>
      <c r="AY585" s="148" t="s">
        <v>187</v>
      </c>
    </row>
    <row r="586" spans="2:65" s="13" customFormat="1" ht="10.199999999999999">
      <c r="B586" s="154"/>
      <c r="D586" s="147" t="s">
        <v>196</v>
      </c>
      <c r="E586" s="155" t="s">
        <v>1</v>
      </c>
      <c r="F586" s="156" t="s">
        <v>198</v>
      </c>
      <c r="H586" s="157">
        <v>100</v>
      </c>
      <c r="I586" s="158"/>
      <c r="L586" s="154"/>
      <c r="M586" s="159"/>
      <c r="T586" s="160"/>
      <c r="AT586" s="155" t="s">
        <v>196</v>
      </c>
      <c r="AU586" s="155" t="s">
        <v>205</v>
      </c>
      <c r="AV586" s="13" t="s">
        <v>194</v>
      </c>
      <c r="AW586" s="13" t="s">
        <v>36</v>
      </c>
      <c r="AX586" s="13" t="s">
        <v>21</v>
      </c>
      <c r="AY586" s="155" t="s">
        <v>187</v>
      </c>
    </row>
    <row r="587" spans="2:65" s="1" customFormat="1" ht="16.5" customHeight="1">
      <c r="B587" s="33"/>
      <c r="C587" s="133" t="s">
        <v>2495</v>
      </c>
      <c r="D587" s="133" t="s">
        <v>189</v>
      </c>
      <c r="E587" s="134" t="s">
        <v>1986</v>
      </c>
      <c r="F587" s="135" t="s">
        <v>1987</v>
      </c>
      <c r="G587" s="136" t="s">
        <v>192</v>
      </c>
      <c r="H587" s="137">
        <v>100</v>
      </c>
      <c r="I587" s="138"/>
      <c r="J587" s="139">
        <f>ROUND(I587*H587,2)</f>
        <v>0</v>
      </c>
      <c r="K587" s="135" t="s">
        <v>193</v>
      </c>
      <c r="L587" s="33"/>
      <c r="M587" s="140" t="s">
        <v>1</v>
      </c>
      <c r="N587" s="141" t="s">
        <v>46</v>
      </c>
      <c r="P587" s="142">
        <f>O587*H587</f>
        <v>0</v>
      </c>
      <c r="Q587" s="142">
        <v>0</v>
      </c>
      <c r="R587" s="142">
        <f>Q587*H587</f>
        <v>0</v>
      </c>
      <c r="S587" s="142">
        <v>0</v>
      </c>
      <c r="T587" s="143">
        <f>S587*H587</f>
        <v>0</v>
      </c>
      <c r="AR587" s="144" t="s">
        <v>194</v>
      </c>
      <c r="AT587" s="144" t="s">
        <v>189</v>
      </c>
      <c r="AU587" s="144" t="s">
        <v>205</v>
      </c>
      <c r="AY587" s="18" t="s">
        <v>187</v>
      </c>
      <c r="BE587" s="145">
        <f>IF(N587="základní",J587,0)</f>
        <v>0</v>
      </c>
      <c r="BF587" s="145">
        <f>IF(N587="snížená",J587,0)</f>
        <v>0</v>
      </c>
      <c r="BG587" s="145">
        <f>IF(N587="zákl. přenesená",J587,0)</f>
        <v>0</v>
      </c>
      <c r="BH587" s="145">
        <f>IF(N587="sníž. přenesená",J587,0)</f>
        <v>0</v>
      </c>
      <c r="BI587" s="145">
        <f>IF(N587="nulová",J587,0)</f>
        <v>0</v>
      </c>
      <c r="BJ587" s="18" t="s">
        <v>21</v>
      </c>
      <c r="BK587" s="145">
        <f>ROUND(I587*H587,2)</f>
        <v>0</v>
      </c>
      <c r="BL587" s="18" t="s">
        <v>194</v>
      </c>
      <c r="BM587" s="144" t="s">
        <v>2496</v>
      </c>
    </row>
    <row r="588" spans="2:65" s="1" customFormat="1" ht="16.5" customHeight="1">
      <c r="B588" s="33"/>
      <c r="C588" s="133" t="s">
        <v>2107</v>
      </c>
      <c r="D588" s="133" t="s">
        <v>189</v>
      </c>
      <c r="E588" s="134" t="s">
        <v>1975</v>
      </c>
      <c r="F588" s="135" t="s">
        <v>1976</v>
      </c>
      <c r="G588" s="136" t="s">
        <v>253</v>
      </c>
      <c r="H588" s="137">
        <v>1000</v>
      </c>
      <c r="I588" s="138"/>
      <c r="J588" s="139">
        <f>ROUND(I588*H588,2)</f>
        <v>0</v>
      </c>
      <c r="K588" s="135" t="s">
        <v>1</v>
      </c>
      <c r="L588" s="33"/>
      <c r="M588" s="140" t="s">
        <v>1</v>
      </c>
      <c r="N588" s="141" t="s">
        <v>46</v>
      </c>
      <c r="P588" s="142">
        <f>O588*H588</f>
        <v>0</v>
      </c>
      <c r="Q588" s="142">
        <v>0</v>
      </c>
      <c r="R588" s="142">
        <f>Q588*H588</f>
        <v>0</v>
      </c>
      <c r="S588" s="142">
        <v>0</v>
      </c>
      <c r="T588" s="143">
        <f>S588*H588</f>
        <v>0</v>
      </c>
      <c r="AR588" s="144" t="s">
        <v>194</v>
      </c>
      <c r="AT588" s="144" t="s">
        <v>189</v>
      </c>
      <c r="AU588" s="144" t="s">
        <v>205</v>
      </c>
      <c r="AY588" s="18" t="s">
        <v>187</v>
      </c>
      <c r="BE588" s="145">
        <f>IF(N588="základní",J588,0)</f>
        <v>0</v>
      </c>
      <c r="BF588" s="145">
        <f>IF(N588="snížená",J588,0)</f>
        <v>0</v>
      </c>
      <c r="BG588" s="145">
        <f>IF(N588="zákl. přenesená",J588,0)</f>
        <v>0</v>
      </c>
      <c r="BH588" s="145">
        <f>IF(N588="sníž. přenesená",J588,0)</f>
        <v>0</v>
      </c>
      <c r="BI588" s="145">
        <f>IF(N588="nulová",J588,0)</f>
        <v>0</v>
      </c>
      <c r="BJ588" s="18" t="s">
        <v>21</v>
      </c>
      <c r="BK588" s="145">
        <f>ROUND(I588*H588,2)</f>
        <v>0</v>
      </c>
      <c r="BL588" s="18" t="s">
        <v>194</v>
      </c>
      <c r="BM588" s="144" t="s">
        <v>2497</v>
      </c>
    </row>
    <row r="589" spans="2:65" s="1" customFormat="1" ht="19.2">
      <c r="B589" s="33"/>
      <c r="D589" s="147" t="s">
        <v>219</v>
      </c>
      <c r="F589" s="167" t="s">
        <v>2498</v>
      </c>
      <c r="I589" s="168"/>
      <c r="L589" s="33"/>
      <c r="M589" s="169"/>
      <c r="T589" s="57"/>
      <c r="AT589" s="18" t="s">
        <v>219</v>
      </c>
      <c r="AU589" s="18" t="s">
        <v>205</v>
      </c>
    </row>
    <row r="590" spans="2:65" s="1" customFormat="1" ht="16.5" customHeight="1">
      <c r="B590" s="33"/>
      <c r="C590" s="170" t="s">
        <v>2499</v>
      </c>
      <c r="D590" s="170" t="s">
        <v>244</v>
      </c>
      <c r="E590" s="171" t="s">
        <v>1978</v>
      </c>
      <c r="F590" s="172" t="s">
        <v>1979</v>
      </c>
      <c r="G590" s="173" t="s">
        <v>192</v>
      </c>
      <c r="H590" s="174">
        <v>51.5</v>
      </c>
      <c r="I590" s="175"/>
      <c r="J590" s="176">
        <f>ROUND(I590*H590,2)</f>
        <v>0</v>
      </c>
      <c r="K590" s="172" t="s">
        <v>1</v>
      </c>
      <c r="L590" s="177"/>
      <c r="M590" s="178" t="s">
        <v>1</v>
      </c>
      <c r="N590" s="179" t="s">
        <v>46</v>
      </c>
      <c r="P590" s="142">
        <f>O590*H590</f>
        <v>0</v>
      </c>
      <c r="Q590" s="142">
        <v>0</v>
      </c>
      <c r="R590" s="142">
        <f>Q590*H590</f>
        <v>0</v>
      </c>
      <c r="S590" s="142">
        <v>0</v>
      </c>
      <c r="T590" s="143">
        <f>S590*H590</f>
        <v>0</v>
      </c>
      <c r="AR590" s="144" t="s">
        <v>234</v>
      </c>
      <c r="AT590" s="144" t="s">
        <v>244</v>
      </c>
      <c r="AU590" s="144" t="s">
        <v>205</v>
      </c>
      <c r="AY590" s="18" t="s">
        <v>187</v>
      </c>
      <c r="BE590" s="145">
        <f>IF(N590="základní",J590,0)</f>
        <v>0</v>
      </c>
      <c r="BF590" s="145">
        <f>IF(N590="snížená",J590,0)</f>
        <v>0</v>
      </c>
      <c r="BG590" s="145">
        <f>IF(N590="zákl. přenesená",J590,0)</f>
        <v>0</v>
      </c>
      <c r="BH590" s="145">
        <f>IF(N590="sníž. přenesená",J590,0)</f>
        <v>0</v>
      </c>
      <c r="BI590" s="145">
        <f>IF(N590="nulová",J590,0)</f>
        <v>0</v>
      </c>
      <c r="BJ590" s="18" t="s">
        <v>21</v>
      </c>
      <c r="BK590" s="145">
        <f>ROUND(I590*H590,2)</f>
        <v>0</v>
      </c>
      <c r="BL590" s="18" t="s">
        <v>194</v>
      </c>
      <c r="BM590" s="144" t="s">
        <v>2500</v>
      </c>
    </row>
    <row r="591" spans="2:65" s="12" customFormat="1" ht="10.199999999999999">
      <c r="B591" s="146"/>
      <c r="D591" s="147" t="s">
        <v>196</v>
      </c>
      <c r="E591" s="148" t="s">
        <v>1</v>
      </c>
      <c r="F591" s="149" t="s">
        <v>2501</v>
      </c>
      <c r="H591" s="150">
        <v>51.5</v>
      </c>
      <c r="I591" s="151"/>
      <c r="L591" s="146"/>
      <c r="M591" s="152"/>
      <c r="T591" s="153"/>
      <c r="AT591" s="148" t="s">
        <v>196</v>
      </c>
      <c r="AU591" s="148" t="s">
        <v>205</v>
      </c>
      <c r="AV591" s="12" t="s">
        <v>91</v>
      </c>
      <c r="AW591" s="12" t="s">
        <v>36</v>
      </c>
      <c r="AX591" s="12" t="s">
        <v>81</v>
      </c>
      <c r="AY591" s="148" t="s">
        <v>187</v>
      </c>
    </row>
    <row r="592" spans="2:65" s="13" customFormat="1" ht="10.199999999999999">
      <c r="B592" s="154"/>
      <c r="D592" s="147" t="s">
        <v>196</v>
      </c>
      <c r="E592" s="155" t="s">
        <v>1</v>
      </c>
      <c r="F592" s="156" t="s">
        <v>198</v>
      </c>
      <c r="H592" s="157">
        <v>51.5</v>
      </c>
      <c r="I592" s="158"/>
      <c r="L592" s="154"/>
      <c r="M592" s="159"/>
      <c r="T592" s="160"/>
      <c r="AT592" s="155" t="s">
        <v>196</v>
      </c>
      <c r="AU592" s="155" t="s">
        <v>205</v>
      </c>
      <c r="AV592" s="13" t="s">
        <v>194</v>
      </c>
      <c r="AW592" s="13" t="s">
        <v>36</v>
      </c>
      <c r="AX592" s="13" t="s">
        <v>21</v>
      </c>
      <c r="AY592" s="155" t="s">
        <v>187</v>
      </c>
    </row>
    <row r="593" spans="2:65" s="11" customFormat="1" ht="22.8" customHeight="1">
      <c r="B593" s="121"/>
      <c r="D593" s="122" t="s">
        <v>80</v>
      </c>
      <c r="E593" s="131" t="s">
        <v>2502</v>
      </c>
      <c r="F593" s="131" t="s">
        <v>2503</v>
      </c>
      <c r="I593" s="124"/>
      <c r="J593" s="132">
        <f>BK593</f>
        <v>0</v>
      </c>
      <c r="L593" s="121"/>
      <c r="M593" s="126"/>
      <c r="P593" s="127">
        <f>SUM(P594:P605)</f>
        <v>0</v>
      </c>
      <c r="R593" s="127">
        <f>SUM(R594:R605)</f>
        <v>0</v>
      </c>
      <c r="T593" s="128">
        <f>SUM(T594:T605)</f>
        <v>0</v>
      </c>
      <c r="AR593" s="122" t="s">
        <v>21</v>
      </c>
      <c r="AT593" s="129" t="s">
        <v>80</v>
      </c>
      <c r="AU593" s="129" t="s">
        <v>21</v>
      </c>
      <c r="AY593" s="122" t="s">
        <v>187</v>
      </c>
      <c r="BK593" s="130">
        <f>SUM(BK594:BK605)</f>
        <v>0</v>
      </c>
    </row>
    <row r="594" spans="2:65" s="1" customFormat="1" ht="21.75" customHeight="1">
      <c r="B594" s="33"/>
      <c r="C594" s="133" t="s">
        <v>2111</v>
      </c>
      <c r="D594" s="133" t="s">
        <v>189</v>
      </c>
      <c r="E594" s="134" t="s">
        <v>2504</v>
      </c>
      <c r="F594" s="135" t="s">
        <v>2505</v>
      </c>
      <c r="G594" s="136" t="s">
        <v>192</v>
      </c>
      <c r="H594" s="137">
        <v>13.5</v>
      </c>
      <c r="I594" s="138"/>
      <c r="J594" s="139">
        <f>ROUND(I594*H594,2)</f>
        <v>0</v>
      </c>
      <c r="K594" s="135" t="s">
        <v>193</v>
      </c>
      <c r="L594" s="33"/>
      <c r="M594" s="140" t="s">
        <v>1</v>
      </c>
      <c r="N594" s="141" t="s">
        <v>46</v>
      </c>
      <c r="P594" s="142">
        <f>O594*H594</f>
        <v>0</v>
      </c>
      <c r="Q594" s="142">
        <v>0</v>
      </c>
      <c r="R594" s="142">
        <f>Q594*H594</f>
        <v>0</v>
      </c>
      <c r="S594" s="142">
        <v>0</v>
      </c>
      <c r="T594" s="143">
        <f>S594*H594</f>
        <v>0</v>
      </c>
      <c r="AR594" s="144" t="s">
        <v>194</v>
      </c>
      <c r="AT594" s="144" t="s">
        <v>189</v>
      </c>
      <c r="AU594" s="144" t="s">
        <v>91</v>
      </c>
      <c r="AY594" s="18" t="s">
        <v>187</v>
      </c>
      <c r="BE594" s="145">
        <f>IF(N594="základní",J594,0)</f>
        <v>0</v>
      </c>
      <c r="BF594" s="145">
        <f>IF(N594="snížená",J594,0)</f>
        <v>0</v>
      </c>
      <c r="BG594" s="145">
        <f>IF(N594="zákl. přenesená",J594,0)</f>
        <v>0</v>
      </c>
      <c r="BH594" s="145">
        <f>IF(N594="sníž. přenesená",J594,0)</f>
        <v>0</v>
      </c>
      <c r="BI594" s="145">
        <f>IF(N594="nulová",J594,0)</f>
        <v>0</v>
      </c>
      <c r="BJ594" s="18" t="s">
        <v>21</v>
      </c>
      <c r="BK594" s="145">
        <f>ROUND(I594*H594,2)</f>
        <v>0</v>
      </c>
      <c r="BL594" s="18" t="s">
        <v>194</v>
      </c>
      <c r="BM594" s="144" t="s">
        <v>2506</v>
      </c>
    </row>
    <row r="595" spans="2:65" s="12" customFormat="1" ht="10.199999999999999">
      <c r="B595" s="146"/>
      <c r="D595" s="147" t="s">
        <v>196</v>
      </c>
      <c r="E595" s="148" t="s">
        <v>1</v>
      </c>
      <c r="F595" s="149" t="s">
        <v>2507</v>
      </c>
      <c r="H595" s="150">
        <v>13.5</v>
      </c>
      <c r="I595" s="151"/>
      <c r="L595" s="146"/>
      <c r="M595" s="152"/>
      <c r="T595" s="153"/>
      <c r="AT595" s="148" t="s">
        <v>196</v>
      </c>
      <c r="AU595" s="148" t="s">
        <v>91</v>
      </c>
      <c r="AV595" s="12" t="s">
        <v>91</v>
      </c>
      <c r="AW595" s="12" t="s">
        <v>36</v>
      </c>
      <c r="AX595" s="12" t="s">
        <v>81</v>
      </c>
      <c r="AY595" s="148" t="s">
        <v>187</v>
      </c>
    </row>
    <row r="596" spans="2:65" s="13" customFormat="1" ht="10.199999999999999">
      <c r="B596" s="154"/>
      <c r="D596" s="147" t="s">
        <v>196</v>
      </c>
      <c r="E596" s="155" t="s">
        <v>1</v>
      </c>
      <c r="F596" s="156" t="s">
        <v>198</v>
      </c>
      <c r="H596" s="157">
        <v>13.5</v>
      </c>
      <c r="I596" s="158"/>
      <c r="L596" s="154"/>
      <c r="M596" s="159"/>
      <c r="T596" s="160"/>
      <c r="AT596" s="155" t="s">
        <v>196</v>
      </c>
      <c r="AU596" s="155" t="s">
        <v>91</v>
      </c>
      <c r="AV596" s="13" t="s">
        <v>194</v>
      </c>
      <c r="AW596" s="13" t="s">
        <v>36</v>
      </c>
      <c r="AX596" s="13" t="s">
        <v>21</v>
      </c>
      <c r="AY596" s="155" t="s">
        <v>187</v>
      </c>
    </row>
    <row r="597" spans="2:65" s="1" customFormat="1" ht="37.799999999999997" customHeight="1">
      <c r="B597" s="33"/>
      <c r="C597" s="133" t="s">
        <v>2508</v>
      </c>
      <c r="D597" s="133" t="s">
        <v>189</v>
      </c>
      <c r="E597" s="134" t="s">
        <v>216</v>
      </c>
      <c r="F597" s="135" t="s">
        <v>217</v>
      </c>
      <c r="G597" s="136" t="s">
        <v>192</v>
      </c>
      <c r="H597" s="137">
        <v>13.5</v>
      </c>
      <c r="I597" s="138"/>
      <c r="J597" s="139">
        <f>ROUND(I597*H597,2)</f>
        <v>0</v>
      </c>
      <c r="K597" s="135" t="s">
        <v>193</v>
      </c>
      <c r="L597" s="33"/>
      <c r="M597" s="140" t="s">
        <v>1</v>
      </c>
      <c r="N597" s="141" t="s">
        <v>46</v>
      </c>
      <c r="P597" s="142">
        <f>O597*H597</f>
        <v>0</v>
      </c>
      <c r="Q597" s="142">
        <v>0</v>
      </c>
      <c r="R597" s="142">
        <f>Q597*H597</f>
        <v>0</v>
      </c>
      <c r="S597" s="142">
        <v>0</v>
      </c>
      <c r="T597" s="143">
        <f>S597*H597</f>
        <v>0</v>
      </c>
      <c r="AR597" s="144" t="s">
        <v>194</v>
      </c>
      <c r="AT597" s="144" t="s">
        <v>189</v>
      </c>
      <c r="AU597" s="144" t="s">
        <v>91</v>
      </c>
      <c r="AY597" s="18" t="s">
        <v>187</v>
      </c>
      <c r="BE597" s="145">
        <f>IF(N597="základní",J597,0)</f>
        <v>0</v>
      </c>
      <c r="BF597" s="145">
        <f>IF(N597="snížená",J597,0)</f>
        <v>0</v>
      </c>
      <c r="BG597" s="145">
        <f>IF(N597="zákl. přenesená",J597,0)</f>
        <v>0</v>
      </c>
      <c r="BH597" s="145">
        <f>IF(N597="sníž. přenesená",J597,0)</f>
        <v>0</v>
      </c>
      <c r="BI597" s="145">
        <f>IF(N597="nulová",J597,0)</f>
        <v>0</v>
      </c>
      <c r="BJ597" s="18" t="s">
        <v>21</v>
      </c>
      <c r="BK597" s="145">
        <f>ROUND(I597*H597,2)</f>
        <v>0</v>
      </c>
      <c r="BL597" s="18" t="s">
        <v>194</v>
      </c>
      <c r="BM597" s="144" t="s">
        <v>2509</v>
      </c>
    </row>
    <row r="598" spans="2:65" s="1" customFormat="1" ht="19.2">
      <c r="B598" s="33"/>
      <c r="D598" s="147" t="s">
        <v>219</v>
      </c>
      <c r="F598" s="167" t="s">
        <v>1834</v>
      </c>
      <c r="I598" s="168"/>
      <c r="L598" s="33"/>
      <c r="M598" s="169"/>
      <c r="T598" s="57"/>
      <c r="AT598" s="18" t="s">
        <v>219</v>
      </c>
      <c r="AU598" s="18" t="s">
        <v>91</v>
      </c>
    </row>
    <row r="599" spans="2:65" s="1" customFormat="1" ht="24.15" customHeight="1">
      <c r="B599" s="33"/>
      <c r="C599" s="133" t="s">
        <v>2112</v>
      </c>
      <c r="D599" s="133" t="s">
        <v>189</v>
      </c>
      <c r="E599" s="134" t="s">
        <v>1621</v>
      </c>
      <c r="F599" s="135" t="s">
        <v>1839</v>
      </c>
      <c r="G599" s="136" t="s">
        <v>192</v>
      </c>
      <c r="H599" s="137">
        <v>13.5</v>
      </c>
      <c r="I599" s="138"/>
      <c r="J599" s="139">
        <f>ROUND(I599*H599,2)</f>
        <v>0</v>
      </c>
      <c r="K599" s="135" t="s">
        <v>193</v>
      </c>
      <c r="L599" s="33"/>
      <c r="M599" s="140" t="s">
        <v>1</v>
      </c>
      <c r="N599" s="141" t="s">
        <v>46</v>
      </c>
      <c r="P599" s="142">
        <f>O599*H599</f>
        <v>0</v>
      </c>
      <c r="Q599" s="142">
        <v>0</v>
      </c>
      <c r="R599" s="142">
        <f>Q599*H599</f>
        <v>0</v>
      </c>
      <c r="S599" s="142">
        <v>0</v>
      </c>
      <c r="T599" s="143">
        <f>S599*H599</f>
        <v>0</v>
      </c>
      <c r="AR599" s="144" t="s">
        <v>194</v>
      </c>
      <c r="AT599" s="144" t="s">
        <v>189</v>
      </c>
      <c r="AU599" s="144" t="s">
        <v>91</v>
      </c>
      <c r="AY599" s="18" t="s">
        <v>187</v>
      </c>
      <c r="BE599" s="145">
        <f>IF(N599="základní",J599,0)</f>
        <v>0</v>
      </c>
      <c r="BF599" s="145">
        <f>IF(N599="snížená",J599,0)</f>
        <v>0</v>
      </c>
      <c r="BG599" s="145">
        <f>IF(N599="zákl. přenesená",J599,0)</f>
        <v>0</v>
      </c>
      <c r="BH599" s="145">
        <f>IF(N599="sníž. přenesená",J599,0)</f>
        <v>0</v>
      </c>
      <c r="BI599" s="145">
        <f>IF(N599="nulová",J599,0)</f>
        <v>0</v>
      </c>
      <c r="BJ599" s="18" t="s">
        <v>21</v>
      </c>
      <c r="BK599" s="145">
        <f>ROUND(I599*H599,2)</f>
        <v>0</v>
      </c>
      <c r="BL599" s="18" t="s">
        <v>194</v>
      </c>
      <c r="BM599" s="144" t="s">
        <v>2510</v>
      </c>
    </row>
    <row r="600" spans="2:65" s="1" customFormat="1" ht="24.15" customHeight="1">
      <c r="B600" s="33"/>
      <c r="C600" s="133" t="s">
        <v>2511</v>
      </c>
      <c r="D600" s="133" t="s">
        <v>189</v>
      </c>
      <c r="E600" s="134" t="s">
        <v>228</v>
      </c>
      <c r="F600" s="135" t="s">
        <v>229</v>
      </c>
      <c r="G600" s="136" t="s">
        <v>230</v>
      </c>
      <c r="H600" s="137">
        <v>20.25</v>
      </c>
      <c r="I600" s="138"/>
      <c r="J600" s="139">
        <f>ROUND(I600*H600,2)</f>
        <v>0</v>
      </c>
      <c r="K600" s="135" t="s">
        <v>193</v>
      </c>
      <c r="L600" s="33"/>
      <c r="M600" s="140" t="s">
        <v>1</v>
      </c>
      <c r="N600" s="141" t="s">
        <v>46</v>
      </c>
      <c r="P600" s="142">
        <f>O600*H600</f>
        <v>0</v>
      </c>
      <c r="Q600" s="142">
        <v>0</v>
      </c>
      <c r="R600" s="142">
        <f>Q600*H600</f>
        <v>0</v>
      </c>
      <c r="S600" s="142">
        <v>0</v>
      </c>
      <c r="T600" s="143">
        <f>S600*H600</f>
        <v>0</v>
      </c>
      <c r="AR600" s="144" t="s">
        <v>194</v>
      </c>
      <c r="AT600" s="144" t="s">
        <v>189</v>
      </c>
      <c r="AU600" s="144" t="s">
        <v>91</v>
      </c>
      <c r="AY600" s="18" t="s">
        <v>187</v>
      </c>
      <c r="BE600" s="145">
        <f>IF(N600="základní",J600,0)</f>
        <v>0</v>
      </c>
      <c r="BF600" s="145">
        <f>IF(N600="snížená",J600,0)</f>
        <v>0</v>
      </c>
      <c r="BG600" s="145">
        <f>IF(N600="zákl. přenesená",J600,0)</f>
        <v>0</v>
      </c>
      <c r="BH600" s="145">
        <f>IF(N600="sníž. přenesená",J600,0)</f>
        <v>0</v>
      </c>
      <c r="BI600" s="145">
        <f>IF(N600="nulová",J600,0)</f>
        <v>0</v>
      </c>
      <c r="BJ600" s="18" t="s">
        <v>21</v>
      </c>
      <c r="BK600" s="145">
        <f>ROUND(I600*H600,2)</f>
        <v>0</v>
      </c>
      <c r="BL600" s="18" t="s">
        <v>194</v>
      </c>
      <c r="BM600" s="144" t="s">
        <v>2512</v>
      </c>
    </row>
    <row r="601" spans="2:65" s="1" customFormat="1" ht="19.2">
      <c r="B601" s="33"/>
      <c r="D601" s="147" t="s">
        <v>219</v>
      </c>
      <c r="F601" s="167" t="s">
        <v>1787</v>
      </c>
      <c r="I601" s="168"/>
      <c r="L601" s="33"/>
      <c r="M601" s="169"/>
      <c r="T601" s="57"/>
      <c r="AT601" s="18" t="s">
        <v>219</v>
      </c>
      <c r="AU601" s="18" t="s">
        <v>91</v>
      </c>
    </row>
    <row r="602" spans="2:65" s="12" customFormat="1" ht="10.199999999999999">
      <c r="B602" s="146"/>
      <c r="D602" s="147" t="s">
        <v>196</v>
      </c>
      <c r="E602" s="148" t="s">
        <v>1</v>
      </c>
      <c r="F602" s="149" t="s">
        <v>2513</v>
      </c>
      <c r="H602" s="150">
        <v>20.25</v>
      </c>
      <c r="I602" s="151"/>
      <c r="L602" s="146"/>
      <c r="M602" s="152"/>
      <c r="T602" s="153"/>
      <c r="AT602" s="148" t="s">
        <v>196</v>
      </c>
      <c r="AU602" s="148" t="s">
        <v>91</v>
      </c>
      <c r="AV602" s="12" t="s">
        <v>91</v>
      </c>
      <c r="AW602" s="12" t="s">
        <v>36</v>
      </c>
      <c r="AX602" s="12" t="s">
        <v>81</v>
      </c>
      <c r="AY602" s="148" t="s">
        <v>187</v>
      </c>
    </row>
    <row r="603" spans="2:65" s="13" customFormat="1" ht="10.199999999999999">
      <c r="B603" s="154"/>
      <c r="D603" s="147" t="s">
        <v>196</v>
      </c>
      <c r="E603" s="155" t="s">
        <v>1</v>
      </c>
      <c r="F603" s="156" t="s">
        <v>198</v>
      </c>
      <c r="H603" s="157">
        <v>20.25</v>
      </c>
      <c r="I603" s="158"/>
      <c r="L603" s="154"/>
      <c r="M603" s="159"/>
      <c r="T603" s="160"/>
      <c r="AT603" s="155" t="s">
        <v>196</v>
      </c>
      <c r="AU603" s="155" t="s">
        <v>91</v>
      </c>
      <c r="AV603" s="13" t="s">
        <v>194</v>
      </c>
      <c r="AW603" s="13" t="s">
        <v>36</v>
      </c>
      <c r="AX603" s="13" t="s">
        <v>21</v>
      </c>
      <c r="AY603" s="155" t="s">
        <v>187</v>
      </c>
    </row>
    <row r="604" spans="2:65" s="1" customFormat="1" ht="16.5" customHeight="1">
      <c r="B604" s="33"/>
      <c r="C604" s="133" t="s">
        <v>2114</v>
      </c>
      <c r="D604" s="133" t="s">
        <v>189</v>
      </c>
      <c r="E604" s="134" t="s">
        <v>2514</v>
      </c>
      <c r="F604" s="135" t="s">
        <v>2515</v>
      </c>
      <c r="G604" s="136" t="s">
        <v>253</v>
      </c>
      <c r="H604" s="137">
        <v>45</v>
      </c>
      <c r="I604" s="138"/>
      <c r="J604" s="139">
        <f>ROUND(I604*H604,2)</f>
        <v>0</v>
      </c>
      <c r="K604" s="135" t="s">
        <v>193</v>
      </c>
      <c r="L604" s="33"/>
      <c r="M604" s="140" t="s">
        <v>1</v>
      </c>
      <c r="N604" s="141" t="s">
        <v>46</v>
      </c>
      <c r="P604" s="142">
        <f>O604*H604</f>
        <v>0</v>
      </c>
      <c r="Q604" s="142">
        <v>0</v>
      </c>
      <c r="R604" s="142">
        <f>Q604*H604</f>
        <v>0</v>
      </c>
      <c r="S604" s="142">
        <v>0</v>
      </c>
      <c r="T604" s="143">
        <f>S604*H604</f>
        <v>0</v>
      </c>
      <c r="AR604" s="144" t="s">
        <v>194</v>
      </c>
      <c r="AT604" s="144" t="s">
        <v>189</v>
      </c>
      <c r="AU604" s="144" t="s">
        <v>91</v>
      </c>
      <c r="AY604" s="18" t="s">
        <v>187</v>
      </c>
      <c r="BE604" s="145">
        <f>IF(N604="základní",J604,0)</f>
        <v>0</v>
      </c>
      <c r="BF604" s="145">
        <f>IF(N604="snížená",J604,0)</f>
        <v>0</v>
      </c>
      <c r="BG604" s="145">
        <f>IF(N604="zákl. přenesená",J604,0)</f>
        <v>0</v>
      </c>
      <c r="BH604" s="145">
        <f>IF(N604="sníž. přenesená",J604,0)</f>
        <v>0</v>
      </c>
      <c r="BI604" s="145">
        <f>IF(N604="nulová",J604,0)</f>
        <v>0</v>
      </c>
      <c r="BJ604" s="18" t="s">
        <v>21</v>
      </c>
      <c r="BK604" s="145">
        <f>ROUND(I604*H604,2)</f>
        <v>0</v>
      </c>
      <c r="BL604" s="18" t="s">
        <v>194</v>
      </c>
      <c r="BM604" s="144" t="s">
        <v>2516</v>
      </c>
    </row>
    <row r="605" spans="2:65" s="1" customFormat="1" ht="19.2">
      <c r="B605" s="33"/>
      <c r="D605" s="147" t="s">
        <v>219</v>
      </c>
      <c r="F605" s="167" t="s">
        <v>2517</v>
      </c>
      <c r="I605" s="168"/>
      <c r="L605" s="33"/>
      <c r="M605" s="169"/>
      <c r="T605" s="57"/>
      <c r="AT605" s="18" t="s">
        <v>219</v>
      </c>
      <c r="AU605" s="18" t="s">
        <v>91</v>
      </c>
    </row>
    <row r="606" spans="2:65" s="11" customFormat="1" ht="22.8" customHeight="1">
      <c r="B606" s="121"/>
      <c r="D606" s="122" t="s">
        <v>80</v>
      </c>
      <c r="E606" s="131" t="s">
        <v>2518</v>
      </c>
      <c r="F606" s="131" t="s">
        <v>2519</v>
      </c>
      <c r="I606" s="124"/>
      <c r="J606" s="132">
        <f>BK606</f>
        <v>0</v>
      </c>
      <c r="L606" s="121"/>
      <c r="M606" s="126"/>
      <c r="P606" s="127">
        <f>SUM(P607:P627)</f>
        <v>0</v>
      </c>
      <c r="R606" s="127">
        <f>SUM(R607:R627)</f>
        <v>0</v>
      </c>
      <c r="T606" s="128">
        <f>SUM(T607:T627)</f>
        <v>0</v>
      </c>
      <c r="AR606" s="122" t="s">
        <v>21</v>
      </c>
      <c r="AT606" s="129" t="s">
        <v>80</v>
      </c>
      <c r="AU606" s="129" t="s">
        <v>21</v>
      </c>
      <c r="AY606" s="122" t="s">
        <v>187</v>
      </c>
      <c r="BK606" s="130">
        <f>SUM(BK607:BK627)</f>
        <v>0</v>
      </c>
    </row>
    <row r="607" spans="2:65" s="1" customFormat="1" ht="16.5" customHeight="1">
      <c r="B607" s="33"/>
      <c r="C607" s="133" t="s">
        <v>2520</v>
      </c>
      <c r="D607" s="133" t="s">
        <v>189</v>
      </c>
      <c r="E607" s="134" t="s">
        <v>2521</v>
      </c>
      <c r="F607" s="135" t="s">
        <v>2522</v>
      </c>
      <c r="G607" s="136" t="s">
        <v>201</v>
      </c>
      <c r="H607" s="137">
        <v>11</v>
      </c>
      <c r="I607" s="138"/>
      <c r="J607" s="139">
        <f>ROUND(I607*H607,2)</f>
        <v>0</v>
      </c>
      <c r="K607" s="135" t="s">
        <v>1</v>
      </c>
      <c r="L607" s="33"/>
      <c r="M607" s="140" t="s">
        <v>1</v>
      </c>
      <c r="N607" s="141" t="s">
        <v>46</v>
      </c>
      <c r="P607" s="142">
        <f>O607*H607</f>
        <v>0</v>
      </c>
      <c r="Q607" s="142">
        <v>0</v>
      </c>
      <c r="R607" s="142">
        <f>Q607*H607</f>
        <v>0</v>
      </c>
      <c r="S607" s="142">
        <v>0</v>
      </c>
      <c r="T607" s="143">
        <f>S607*H607</f>
        <v>0</v>
      </c>
      <c r="AR607" s="144" t="s">
        <v>194</v>
      </c>
      <c r="AT607" s="144" t="s">
        <v>189</v>
      </c>
      <c r="AU607" s="144" t="s">
        <v>91</v>
      </c>
      <c r="AY607" s="18" t="s">
        <v>187</v>
      </c>
      <c r="BE607" s="145">
        <f>IF(N607="základní",J607,0)</f>
        <v>0</v>
      </c>
      <c r="BF607" s="145">
        <f>IF(N607="snížená",J607,0)</f>
        <v>0</v>
      </c>
      <c r="BG607" s="145">
        <f>IF(N607="zákl. přenesená",J607,0)</f>
        <v>0</v>
      </c>
      <c r="BH607" s="145">
        <f>IF(N607="sníž. přenesená",J607,0)</f>
        <v>0</v>
      </c>
      <c r="BI607" s="145">
        <f>IF(N607="nulová",J607,0)</f>
        <v>0</v>
      </c>
      <c r="BJ607" s="18" t="s">
        <v>21</v>
      </c>
      <c r="BK607" s="145">
        <f>ROUND(I607*H607,2)</f>
        <v>0</v>
      </c>
      <c r="BL607" s="18" t="s">
        <v>194</v>
      </c>
      <c r="BM607" s="144" t="s">
        <v>2523</v>
      </c>
    </row>
    <row r="608" spans="2:65" s="1" customFormat="1" ht="16.5" customHeight="1">
      <c r="B608" s="33"/>
      <c r="C608" s="170" t="s">
        <v>2116</v>
      </c>
      <c r="D608" s="170" t="s">
        <v>244</v>
      </c>
      <c r="E608" s="171" t="s">
        <v>2524</v>
      </c>
      <c r="F608" s="172" t="s">
        <v>2525</v>
      </c>
      <c r="G608" s="173" t="s">
        <v>201</v>
      </c>
      <c r="H608" s="174">
        <v>11.33</v>
      </c>
      <c r="I608" s="175"/>
      <c r="J608" s="176">
        <f>ROUND(I608*H608,2)</f>
        <v>0</v>
      </c>
      <c r="K608" s="172" t="s">
        <v>1</v>
      </c>
      <c r="L608" s="177"/>
      <c r="M608" s="178" t="s">
        <v>1</v>
      </c>
      <c r="N608" s="179" t="s">
        <v>46</v>
      </c>
      <c r="P608" s="142">
        <f>O608*H608</f>
        <v>0</v>
      </c>
      <c r="Q608" s="142">
        <v>0</v>
      </c>
      <c r="R608" s="142">
        <f>Q608*H608</f>
        <v>0</v>
      </c>
      <c r="S608" s="142">
        <v>0</v>
      </c>
      <c r="T608" s="143">
        <f>S608*H608</f>
        <v>0</v>
      </c>
      <c r="AR608" s="144" t="s">
        <v>234</v>
      </c>
      <c r="AT608" s="144" t="s">
        <v>244</v>
      </c>
      <c r="AU608" s="144" t="s">
        <v>91</v>
      </c>
      <c r="AY608" s="18" t="s">
        <v>187</v>
      </c>
      <c r="BE608" s="145">
        <f>IF(N608="základní",J608,0)</f>
        <v>0</v>
      </c>
      <c r="BF608" s="145">
        <f>IF(N608="snížená",J608,0)</f>
        <v>0</v>
      </c>
      <c r="BG608" s="145">
        <f>IF(N608="zákl. přenesená",J608,0)</f>
        <v>0</v>
      </c>
      <c r="BH608" s="145">
        <f>IF(N608="sníž. přenesená",J608,0)</f>
        <v>0</v>
      </c>
      <c r="BI608" s="145">
        <f>IF(N608="nulová",J608,0)</f>
        <v>0</v>
      </c>
      <c r="BJ608" s="18" t="s">
        <v>21</v>
      </c>
      <c r="BK608" s="145">
        <f>ROUND(I608*H608,2)</f>
        <v>0</v>
      </c>
      <c r="BL608" s="18" t="s">
        <v>194</v>
      </c>
      <c r="BM608" s="144" t="s">
        <v>2526</v>
      </c>
    </row>
    <row r="609" spans="2:65" s="1" customFormat="1" ht="19.2">
      <c r="B609" s="33"/>
      <c r="D609" s="147" t="s">
        <v>219</v>
      </c>
      <c r="F609" s="167" t="s">
        <v>2527</v>
      </c>
      <c r="I609" s="168"/>
      <c r="L609" s="33"/>
      <c r="M609" s="169"/>
      <c r="T609" s="57"/>
      <c r="AT609" s="18" t="s">
        <v>219</v>
      </c>
      <c r="AU609" s="18" t="s">
        <v>91</v>
      </c>
    </row>
    <row r="610" spans="2:65" s="12" customFormat="1" ht="10.199999999999999">
      <c r="B610" s="146"/>
      <c r="D610" s="147" t="s">
        <v>196</v>
      </c>
      <c r="E610" s="148" t="s">
        <v>1</v>
      </c>
      <c r="F610" s="149" t="s">
        <v>2528</v>
      </c>
      <c r="H610" s="150">
        <v>11.33</v>
      </c>
      <c r="I610" s="151"/>
      <c r="L610" s="146"/>
      <c r="M610" s="152"/>
      <c r="T610" s="153"/>
      <c r="AT610" s="148" t="s">
        <v>196</v>
      </c>
      <c r="AU610" s="148" t="s">
        <v>91</v>
      </c>
      <c r="AV610" s="12" t="s">
        <v>91</v>
      </c>
      <c r="AW610" s="12" t="s">
        <v>36</v>
      </c>
      <c r="AX610" s="12" t="s">
        <v>81</v>
      </c>
      <c r="AY610" s="148" t="s">
        <v>187</v>
      </c>
    </row>
    <row r="611" spans="2:65" s="13" customFormat="1" ht="10.199999999999999">
      <c r="B611" s="154"/>
      <c r="D611" s="147" t="s">
        <v>196</v>
      </c>
      <c r="E611" s="155" t="s">
        <v>1</v>
      </c>
      <c r="F611" s="156" t="s">
        <v>198</v>
      </c>
      <c r="H611" s="157">
        <v>11.33</v>
      </c>
      <c r="I611" s="158"/>
      <c r="L611" s="154"/>
      <c r="M611" s="159"/>
      <c r="T611" s="160"/>
      <c r="AT611" s="155" t="s">
        <v>196</v>
      </c>
      <c r="AU611" s="155" t="s">
        <v>91</v>
      </c>
      <c r="AV611" s="13" t="s">
        <v>194</v>
      </c>
      <c r="AW611" s="13" t="s">
        <v>36</v>
      </c>
      <c r="AX611" s="13" t="s">
        <v>21</v>
      </c>
      <c r="AY611" s="155" t="s">
        <v>187</v>
      </c>
    </row>
    <row r="612" spans="2:65" s="1" customFormat="1" ht="16.5" customHeight="1">
      <c r="B612" s="33"/>
      <c r="C612" s="170" t="s">
        <v>2529</v>
      </c>
      <c r="D612" s="170" t="s">
        <v>244</v>
      </c>
      <c r="E612" s="171" t="s">
        <v>2530</v>
      </c>
      <c r="F612" s="172" t="s">
        <v>2531</v>
      </c>
      <c r="G612" s="173" t="s">
        <v>201</v>
      </c>
      <c r="H612" s="174">
        <v>6.798</v>
      </c>
      <c r="I612" s="175"/>
      <c r="J612" s="176">
        <f>ROUND(I612*H612,2)</f>
        <v>0</v>
      </c>
      <c r="K612" s="172" t="s">
        <v>1</v>
      </c>
      <c r="L612" s="177"/>
      <c r="M612" s="178" t="s">
        <v>1</v>
      </c>
      <c r="N612" s="179" t="s">
        <v>46</v>
      </c>
      <c r="P612" s="142">
        <f>O612*H612</f>
        <v>0</v>
      </c>
      <c r="Q612" s="142">
        <v>0</v>
      </c>
      <c r="R612" s="142">
        <f>Q612*H612</f>
        <v>0</v>
      </c>
      <c r="S612" s="142">
        <v>0</v>
      </c>
      <c r="T612" s="143">
        <f>S612*H612</f>
        <v>0</v>
      </c>
      <c r="AR612" s="144" t="s">
        <v>234</v>
      </c>
      <c r="AT612" s="144" t="s">
        <v>244</v>
      </c>
      <c r="AU612" s="144" t="s">
        <v>91</v>
      </c>
      <c r="AY612" s="18" t="s">
        <v>187</v>
      </c>
      <c r="BE612" s="145">
        <f>IF(N612="základní",J612,0)</f>
        <v>0</v>
      </c>
      <c r="BF612" s="145">
        <f>IF(N612="snížená",J612,0)</f>
        <v>0</v>
      </c>
      <c r="BG612" s="145">
        <f>IF(N612="zákl. přenesená",J612,0)</f>
        <v>0</v>
      </c>
      <c r="BH612" s="145">
        <f>IF(N612="sníž. přenesená",J612,0)</f>
        <v>0</v>
      </c>
      <c r="BI612" s="145">
        <f>IF(N612="nulová",J612,0)</f>
        <v>0</v>
      </c>
      <c r="BJ612" s="18" t="s">
        <v>21</v>
      </c>
      <c r="BK612" s="145">
        <f>ROUND(I612*H612,2)</f>
        <v>0</v>
      </c>
      <c r="BL612" s="18" t="s">
        <v>194</v>
      </c>
      <c r="BM612" s="144" t="s">
        <v>1029</v>
      </c>
    </row>
    <row r="613" spans="2:65" s="1" customFormat="1" ht="19.2">
      <c r="B613" s="33"/>
      <c r="D613" s="147" t="s">
        <v>219</v>
      </c>
      <c r="F613" s="167" t="s">
        <v>2532</v>
      </c>
      <c r="I613" s="168"/>
      <c r="L613" s="33"/>
      <c r="M613" s="169"/>
      <c r="T613" s="57"/>
      <c r="AT613" s="18" t="s">
        <v>219</v>
      </c>
      <c r="AU613" s="18" t="s">
        <v>91</v>
      </c>
    </row>
    <row r="614" spans="2:65" s="12" customFormat="1" ht="10.199999999999999">
      <c r="B614" s="146"/>
      <c r="D614" s="147" t="s">
        <v>196</v>
      </c>
      <c r="E614" s="148" t="s">
        <v>1</v>
      </c>
      <c r="F614" s="149" t="s">
        <v>2533</v>
      </c>
      <c r="H614" s="150">
        <v>6.798</v>
      </c>
      <c r="I614" s="151"/>
      <c r="L614" s="146"/>
      <c r="M614" s="152"/>
      <c r="T614" s="153"/>
      <c r="AT614" s="148" t="s">
        <v>196</v>
      </c>
      <c r="AU614" s="148" t="s">
        <v>91</v>
      </c>
      <c r="AV614" s="12" t="s">
        <v>91</v>
      </c>
      <c r="AW614" s="12" t="s">
        <v>36</v>
      </c>
      <c r="AX614" s="12" t="s">
        <v>81</v>
      </c>
      <c r="AY614" s="148" t="s">
        <v>187</v>
      </c>
    </row>
    <row r="615" spans="2:65" s="13" customFormat="1" ht="10.199999999999999">
      <c r="B615" s="154"/>
      <c r="D615" s="147" t="s">
        <v>196</v>
      </c>
      <c r="E615" s="155" t="s">
        <v>1</v>
      </c>
      <c r="F615" s="156" t="s">
        <v>198</v>
      </c>
      <c r="H615" s="157">
        <v>6.798</v>
      </c>
      <c r="I615" s="158"/>
      <c r="L615" s="154"/>
      <c r="M615" s="159"/>
      <c r="T615" s="160"/>
      <c r="AT615" s="155" t="s">
        <v>196</v>
      </c>
      <c r="AU615" s="155" t="s">
        <v>91</v>
      </c>
      <c r="AV615" s="13" t="s">
        <v>194</v>
      </c>
      <c r="AW615" s="13" t="s">
        <v>36</v>
      </c>
      <c r="AX615" s="13" t="s">
        <v>21</v>
      </c>
      <c r="AY615" s="155" t="s">
        <v>187</v>
      </c>
    </row>
    <row r="616" spans="2:65" s="1" customFormat="1" ht="16.5" customHeight="1">
      <c r="B616" s="33"/>
      <c r="C616" s="133" t="s">
        <v>2118</v>
      </c>
      <c r="D616" s="133" t="s">
        <v>189</v>
      </c>
      <c r="E616" s="134" t="s">
        <v>832</v>
      </c>
      <c r="F616" s="135" t="s">
        <v>833</v>
      </c>
      <c r="G616" s="136" t="s">
        <v>253</v>
      </c>
      <c r="H616" s="137">
        <v>110</v>
      </c>
      <c r="I616" s="138"/>
      <c r="J616" s="139">
        <f>ROUND(I616*H616,2)</f>
        <v>0</v>
      </c>
      <c r="K616" s="135" t="s">
        <v>193</v>
      </c>
      <c r="L616" s="33"/>
      <c r="M616" s="140" t="s">
        <v>1</v>
      </c>
      <c r="N616" s="141" t="s">
        <v>46</v>
      </c>
      <c r="P616" s="142">
        <f>O616*H616</f>
        <v>0</v>
      </c>
      <c r="Q616" s="142">
        <v>0</v>
      </c>
      <c r="R616" s="142">
        <f>Q616*H616</f>
        <v>0</v>
      </c>
      <c r="S616" s="142">
        <v>0</v>
      </c>
      <c r="T616" s="143">
        <f>S616*H616</f>
        <v>0</v>
      </c>
      <c r="AR616" s="144" t="s">
        <v>194</v>
      </c>
      <c r="AT616" s="144" t="s">
        <v>189</v>
      </c>
      <c r="AU616" s="144" t="s">
        <v>91</v>
      </c>
      <c r="AY616" s="18" t="s">
        <v>187</v>
      </c>
      <c r="BE616" s="145">
        <f>IF(N616="základní",J616,0)</f>
        <v>0</v>
      </c>
      <c r="BF616" s="145">
        <f>IF(N616="snížená",J616,0)</f>
        <v>0</v>
      </c>
      <c r="BG616" s="145">
        <f>IF(N616="zákl. přenesená",J616,0)</f>
        <v>0</v>
      </c>
      <c r="BH616" s="145">
        <f>IF(N616="sníž. přenesená",J616,0)</f>
        <v>0</v>
      </c>
      <c r="BI616" s="145">
        <f>IF(N616="nulová",J616,0)</f>
        <v>0</v>
      </c>
      <c r="BJ616" s="18" t="s">
        <v>21</v>
      </c>
      <c r="BK616" s="145">
        <f>ROUND(I616*H616,2)</f>
        <v>0</v>
      </c>
      <c r="BL616" s="18" t="s">
        <v>194</v>
      </c>
      <c r="BM616" s="144" t="s">
        <v>2534</v>
      </c>
    </row>
    <row r="617" spans="2:65" s="1" customFormat="1" ht="19.2">
      <c r="B617" s="33"/>
      <c r="D617" s="147" t="s">
        <v>219</v>
      </c>
      <c r="F617" s="167" t="s">
        <v>2535</v>
      </c>
      <c r="I617" s="168"/>
      <c r="L617" s="33"/>
      <c r="M617" s="169"/>
      <c r="T617" s="57"/>
      <c r="AT617" s="18" t="s">
        <v>219</v>
      </c>
      <c r="AU617" s="18" t="s">
        <v>91</v>
      </c>
    </row>
    <row r="618" spans="2:65" s="1" customFormat="1" ht="24.15" customHeight="1">
      <c r="B618" s="33"/>
      <c r="C618" s="133" t="s">
        <v>2536</v>
      </c>
      <c r="D618" s="133" t="s">
        <v>189</v>
      </c>
      <c r="E618" s="134" t="s">
        <v>2537</v>
      </c>
      <c r="F618" s="135" t="s">
        <v>2538</v>
      </c>
      <c r="G618" s="136" t="s">
        <v>253</v>
      </c>
      <c r="H618" s="137">
        <v>110</v>
      </c>
      <c r="I618" s="138"/>
      <c r="J618" s="139">
        <f>ROUND(I618*H618,2)</f>
        <v>0</v>
      </c>
      <c r="K618" s="135" t="s">
        <v>193</v>
      </c>
      <c r="L618" s="33"/>
      <c r="M618" s="140" t="s">
        <v>1</v>
      </c>
      <c r="N618" s="141" t="s">
        <v>46</v>
      </c>
      <c r="P618" s="142">
        <f>O618*H618</f>
        <v>0</v>
      </c>
      <c r="Q618" s="142">
        <v>0</v>
      </c>
      <c r="R618" s="142">
        <f>Q618*H618</f>
        <v>0</v>
      </c>
      <c r="S618" s="142">
        <v>0</v>
      </c>
      <c r="T618" s="143">
        <f>S618*H618</f>
        <v>0</v>
      </c>
      <c r="AR618" s="144" t="s">
        <v>194</v>
      </c>
      <c r="AT618" s="144" t="s">
        <v>189</v>
      </c>
      <c r="AU618" s="144" t="s">
        <v>91</v>
      </c>
      <c r="AY618" s="18" t="s">
        <v>187</v>
      </c>
      <c r="BE618" s="145">
        <f>IF(N618="základní",J618,0)</f>
        <v>0</v>
      </c>
      <c r="BF618" s="145">
        <f>IF(N618="snížená",J618,0)</f>
        <v>0</v>
      </c>
      <c r="BG618" s="145">
        <f>IF(N618="zákl. přenesená",J618,0)</f>
        <v>0</v>
      </c>
      <c r="BH618" s="145">
        <f>IF(N618="sníž. přenesená",J618,0)</f>
        <v>0</v>
      </c>
      <c r="BI618" s="145">
        <f>IF(N618="nulová",J618,0)</f>
        <v>0</v>
      </c>
      <c r="BJ618" s="18" t="s">
        <v>21</v>
      </c>
      <c r="BK618" s="145">
        <f>ROUND(I618*H618,2)</f>
        <v>0</v>
      </c>
      <c r="BL618" s="18" t="s">
        <v>194</v>
      </c>
      <c r="BM618" s="144" t="s">
        <v>2539</v>
      </c>
    </row>
    <row r="619" spans="2:65" s="1" customFormat="1" ht="16.5" customHeight="1">
      <c r="B619" s="33"/>
      <c r="C619" s="170" t="s">
        <v>2121</v>
      </c>
      <c r="D619" s="170" t="s">
        <v>244</v>
      </c>
      <c r="E619" s="171" t="s">
        <v>2540</v>
      </c>
      <c r="F619" s="172" t="s">
        <v>2541</v>
      </c>
      <c r="G619" s="173" t="s">
        <v>192</v>
      </c>
      <c r="H619" s="174">
        <v>25.3</v>
      </c>
      <c r="I619" s="175"/>
      <c r="J619" s="176">
        <f>ROUND(I619*H619,2)</f>
        <v>0</v>
      </c>
      <c r="K619" s="172" t="s">
        <v>1</v>
      </c>
      <c r="L619" s="177"/>
      <c r="M619" s="178" t="s">
        <v>1</v>
      </c>
      <c r="N619" s="179" t="s">
        <v>46</v>
      </c>
      <c r="P619" s="142">
        <f>O619*H619</f>
        <v>0</v>
      </c>
      <c r="Q619" s="142">
        <v>0</v>
      </c>
      <c r="R619" s="142">
        <f>Q619*H619</f>
        <v>0</v>
      </c>
      <c r="S619" s="142">
        <v>0</v>
      </c>
      <c r="T619" s="143">
        <f>S619*H619</f>
        <v>0</v>
      </c>
      <c r="AR619" s="144" t="s">
        <v>234</v>
      </c>
      <c r="AT619" s="144" t="s">
        <v>244</v>
      </c>
      <c r="AU619" s="144" t="s">
        <v>91</v>
      </c>
      <c r="AY619" s="18" t="s">
        <v>187</v>
      </c>
      <c r="BE619" s="145">
        <f>IF(N619="základní",J619,0)</f>
        <v>0</v>
      </c>
      <c r="BF619" s="145">
        <f>IF(N619="snížená",J619,0)</f>
        <v>0</v>
      </c>
      <c r="BG619" s="145">
        <f>IF(N619="zákl. přenesená",J619,0)</f>
        <v>0</v>
      </c>
      <c r="BH619" s="145">
        <f>IF(N619="sníž. přenesená",J619,0)</f>
        <v>0</v>
      </c>
      <c r="BI619" s="145">
        <f>IF(N619="nulová",J619,0)</f>
        <v>0</v>
      </c>
      <c r="BJ619" s="18" t="s">
        <v>21</v>
      </c>
      <c r="BK619" s="145">
        <f>ROUND(I619*H619,2)</f>
        <v>0</v>
      </c>
      <c r="BL619" s="18" t="s">
        <v>194</v>
      </c>
      <c r="BM619" s="144" t="s">
        <v>2542</v>
      </c>
    </row>
    <row r="620" spans="2:65" s="1" customFormat="1" ht="19.2">
      <c r="B620" s="33"/>
      <c r="D620" s="147" t="s">
        <v>219</v>
      </c>
      <c r="F620" s="167" t="s">
        <v>2543</v>
      </c>
      <c r="I620" s="168"/>
      <c r="L620" s="33"/>
      <c r="M620" s="169"/>
      <c r="T620" s="57"/>
      <c r="AT620" s="18" t="s">
        <v>219</v>
      </c>
      <c r="AU620" s="18" t="s">
        <v>91</v>
      </c>
    </row>
    <row r="621" spans="2:65" s="1" customFormat="1" ht="24.15" customHeight="1">
      <c r="B621" s="33"/>
      <c r="C621" s="133" t="s">
        <v>2544</v>
      </c>
      <c r="D621" s="133" t="s">
        <v>189</v>
      </c>
      <c r="E621" s="134" t="s">
        <v>2545</v>
      </c>
      <c r="F621" s="135" t="s">
        <v>2546</v>
      </c>
      <c r="G621" s="136" t="s">
        <v>253</v>
      </c>
      <c r="H621" s="137">
        <v>110</v>
      </c>
      <c r="I621" s="138"/>
      <c r="J621" s="139">
        <f>ROUND(I621*H621,2)</f>
        <v>0</v>
      </c>
      <c r="K621" s="135" t="s">
        <v>193</v>
      </c>
      <c r="L621" s="33"/>
      <c r="M621" s="140" t="s">
        <v>1</v>
      </c>
      <c r="N621" s="141" t="s">
        <v>46</v>
      </c>
      <c r="P621" s="142">
        <f>O621*H621</f>
        <v>0</v>
      </c>
      <c r="Q621" s="142">
        <v>0</v>
      </c>
      <c r="R621" s="142">
        <f>Q621*H621</f>
        <v>0</v>
      </c>
      <c r="S621" s="142">
        <v>0</v>
      </c>
      <c r="T621" s="143">
        <f>S621*H621</f>
        <v>0</v>
      </c>
      <c r="AR621" s="144" t="s">
        <v>194</v>
      </c>
      <c r="AT621" s="144" t="s">
        <v>189</v>
      </c>
      <c r="AU621" s="144" t="s">
        <v>91</v>
      </c>
      <c r="AY621" s="18" t="s">
        <v>187</v>
      </c>
      <c r="BE621" s="145">
        <f>IF(N621="základní",J621,0)</f>
        <v>0</v>
      </c>
      <c r="BF621" s="145">
        <f>IF(N621="snížená",J621,0)</f>
        <v>0</v>
      </c>
      <c r="BG621" s="145">
        <f>IF(N621="zákl. přenesená",J621,0)</f>
        <v>0</v>
      </c>
      <c r="BH621" s="145">
        <f>IF(N621="sníž. přenesená",J621,0)</f>
        <v>0</v>
      </c>
      <c r="BI621" s="145">
        <f>IF(N621="nulová",J621,0)</f>
        <v>0</v>
      </c>
      <c r="BJ621" s="18" t="s">
        <v>21</v>
      </c>
      <c r="BK621" s="145">
        <f>ROUND(I621*H621,2)</f>
        <v>0</v>
      </c>
      <c r="BL621" s="18" t="s">
        <v>194</v>
      </c>
      <c r="BM621" s="144" t="s">
        <v>2547</v>
      </c>
    </row>
    <row r="622" spans="2:65" s="1" customFormat="1" ht="19.2">
      <c r="B622" s="33"/>
      <c r="D622" s="147" t="s">
        <v>219</v>
      </c>
      <c r="F622" s="167" t="s">
        <v>2548</v>
      </c>
      <c r="I622" s="168"/>
      <c r="L622" s="33"/>
      <c r="M622" s="169"/>
      <c r="T622" s="57"/>
      <c r="AT622" s="18" t="s">
        <v>219</v>
      </c>
      <c r="AU622" s="18" t="s">
        <v>91</v>
      </c>
    </row>
    <row r="623" spans="2:65" s="1" customFormat="1" ht="24.15" customHeight="1">
      <c r="B623" s="33"/>
      <c r="C623" s="133" t="s">
        <v>2123</v>
      </c>
      <c r="D623" s="133" t="s">
        <v>189</v>
      </c>
      <c r="E623" s="134" t="s">
        <v>2549</v>
      </c>
      <c r="F623" s="135" t="s">
        <v>2550</v>
      </c>
      <c r="G623" s="136" t="s">
        <v>253</v>
      </c>
      <c r="H623" s="137">
        <v>110</v>
      </c>
      <c r="I623" s="138"/>
      <c r="J623" s="139">
        <f>ROUND(I623*H623,2)</f>
        <v>0</v>
      </c>
      <c r="K623" s="135" t="s">
        <v>1</v>
      </c>
      <c r="L623" s="33"/>
      <c r="M623" s="140" t="s">
        <v>1</v>
      </c>
      <c r="N623" s="141" t="s">
        <v>46</v>
      </c>
      <c r="P623" s="142">
        <f>O623*H623</f>
        <v>0</v>
      </c>
      <c r="Q623" s="142">
        <v>0</v>
      </c>
      <c r="R623" s="142">
        <f>Q623*H623</f>
        <v>0</v>
      </c>
      <c r="S623" s="142">
        <v>0</v>
      </c>
      <c r="T623" s="143">
        <f>S623*H623</f>
        <v>0</v>
      </c>
      <c r="AR623" s="144" t="s">
        <v>194</v>
      </c>
      <c r="AT623" s="144" t="s">
        <v>189</v>
      </c>
      <c r="AU623" s="144" t="s">
        <v>91</v>
      </c>
      <c r="AY623" s="18" t="s">
        <v>187</v>
      </c>
      <c r="BE623" s="145">
        <f>IF(N623="základní",J623,0)</f>
        <v>0</v>
      </c>
      <c r="BF623" s="145">
        <f>IF(N623="snížená",J623,0)</f>
        <v>0</v>
      </c>
      <c r="BG623" s="145">
        <f>IF(N623="zákl. přenesená",J623,0)</f>
        <v>0</v>
      </c>
      <c r="BH623" s="145">
        <f>IF(N623="sníž. přenesená",J623,0)</f>
        <v>0</v>
      </c>
      <c r="BI623" s="145">
        <f>IF(N623="nulová",J623,0)</f>
        <v>0</v>
      </c>
      <c r="BJ623" s="18" t="s">
        <v>21</v>
      </c>
      <c r="BK623" s="145">
        <f>ROUND(I623*H623,2)</f>
        <v>0</v>
      </c>
      <c r="BL623" s="18" t="s">
        <v>194</v>
      </c>
      <c r="BM623" s="144" t="s">
        <v>2551</v>
      </c>
    </row>
    <row r="624" spans="2:65" s="1" customFormat="1" ht="16.5" customHeight="1">
      <c r="B624" s="33"/>
      <c r="C624" s="170" t="s">
        <v>2552</v>
      </c>
      <c r="D624" s="170" t="s">
        <v>244</v>
      </c>
      <c r="E624" s="171" t="s">
        <v>2553</v>
      </c>
      <c r="F624" s="172" t="s">
        <v>2554</v>
      </c>
      <c r="G624" s="173" t="s">
        <v>192</v>
      </c>
      <c r="H624" s="174">
        <v>4.4000000000000004</v>
      </c>
      <c r="I624" s="175"/>
      <c r="J624" s="176">
        <f>ROUND(I624*H624,2)</f>
        <v>0</v>
      </c>
      <c r="K624" s="172" t="s">
        <v>1</v>
      </c>
      <c r="L624" s="177"/>
      <c r="M624" s="178" t="s">
        <v>1</v>
      </c>
      <c r="N624" s="179" t="s">
        <v>46</v>
      </c>
      <c r="P624" s="142">
        <f>O624*H624</f>
        <v>0</v>
      </c>
      <c r="Q624" s="142">
        <v>0</v>
      </c>
      <c r="R624" s="142">
        <f>Q624*H624</f>
        <v>0</v>
      </c>
      <c r="S624" s="142">
        <v>0</v>
      </c>
      <c r="T624" s="143">
        <f>S624*H624</f>
        <v>0</v>
      </c>
      <c r="AR624" s="144" t="s">
        <v>234</v>
      </c>
      <c r="AT624" s="144" t="s">
        <v>244</v>
      </c>
      <c r="AU624" s="144" t="s">
        <v>91</v>
      </c>
      <c r="AY624" s="18" t="s">
        <v>187</v>
      </c>
      <c r="BE624" s="145">
        <f>IF(N624="základní",J624,0)</f>
        <v>0</v>
      </c>
      <c r="BF624" s="145">
        <f>IF(N624="snížená",J624,0)</f>
        <v>0</v>
      </c>
      <c r="BG624" s="145">
        <f>IF(N624="zákl. přenesená",J624,0)</f>
        <v>0</v>
      </c>
      <c r="BH624" s="145">
        <f>IF(N624="sníž. přenesená",J624,0)</f>
        <v>0</v>
      </c>
      <c r="BI624" s="145">
        <f>IF(N624="nulová",J624,0)</f>
        <v>0</v>
      </c>
      <c r="BJ624" s="18" t="s">
        <v>21</v>
      </c>
      <c r="BK624" s="145">
        <f>ROUND(I624*H624,2)</f>
        <v>0</v>
      </c>
      <c r="BL624" s="18" t="s">
        <v>194</v>
      </c>
      <c r="BM624" s="144" t="s">
        <v>2555</v>
      </c>
    </row>
    <row r="625" spans="2:65" s="1" customFormat="1" ht="38.4">
      <c r="B625" s="33"/>
      <c r="D625" s="147" t="s">
        <v>219</v>
      </c>
      <c r="F625" s="167" t="s">
        <v>2556</v>
      </c>
      <c r="I625" s="168"/>
      <c r="L625" s="33"/>
      <c r="M625" s="169"/>
      <c r="T625" s="57"/>
      <c r="AT625" s="18" t="s">
        <v>219</v>
      </c>
      <c r="AU625" s="18" t="s">
        <v>91</v>
      </c>
    </row>
    <row r="626" spans="2:65" s="12" customFormat="1" ht="10.199999999999999">
      <c r="B626" s="146"/>
      <c r="D626" s="147" t="s">
        <v>196</v>
      </c>
      <c r="E626" s="148" t="s">
        <v>1</v>
      </c>
      <c r="F626" s="149" t="s">
        <v>2557</v>
      </c>
      <c r="H626" s="150">
        <v>4.4000000000000004</v>
      </c>
      <c r="I626" s="151"/>
      <c r="L626" s="146"/>
      <c r="M626" s="152"/>
      <c r="T626" s="153"/>
      <c r="AT626" s="148" t="s">
        <v>196</v>
      </c>
      <c r="AU626" s="148" t="s">
        <v>91</v>
      </c>
      <c r="AV626" s="12" t="s">
        <v>91</v>
      </c>
      <c r="AW626" s="12" t="s">
        <v>36</v>
      </c>
      <c r="AX626" s="12" t="s">
        <v>81</v>
      </c>
      <c r="AY626" s="148" t="s">
        <v>187</v>
      </c>
    </row>
    <row r="627" spans="2:65" s="13" customFormat="1" ht="10.199999999999999">
      <c r="B627" s="154"/>
      <c r="D627" s="147" t="s">
        <v>196</v>
      </c>
      <c r="E627" s="155" t="s">
        <v>1</v>
      </c>
      <c r="F627" s="156" t="s">
        <v>198</v>
      </c>
      <c r="H627" s="157">
        <v>4.4000000000000004</v>
      </c>
      <c r="I627" s="158"/>
      <c r="L627" s="154"/>
      <c r="M627" s="159"/>
      <c r="T627" s="160"/>
      <c r="AT627" s="155" t="s">
        <v>196</v>
      </c>
      <c r="AU627" s="155" t="s">
        <v>91</v>
      </c>
      <c r="AV627" s="13" t="s">
        <v>194</v>
      </c>
      <c r="AW627" s="13" t="s">
        <v>36</v>
      </c>
      <c r="AX627" s="13" t="s">
        <v>21</v>
      </c>
      <c r="AY627" s="155" t="s">
        <v>187</v>
      </c>
    </row>
    <row r="628" spans="2:65" s="11" customFormat="1" ht="22.8" customHeight="1">
      <c r="B628" s="121"/>
      <c r="D628" s="122" t="s">
        <v>80</v>
      </c>
      <c r="E628" s="131" t="s">
        <v>189</v>
      </c>
      <c r="F628" s="131" t="s">
        <v>2558</v>
      </c>
      <c r="I628" s="124"/>
      <c r="J628" s="132">
        <f>BK628</f>
        <v>0</v>
      </c>
      <c r="L628" s="121"/>
      <c r="M628" s="126"/>
      <c r="P628" s="127">
        <f>SUM(P629:P632)</f>
        <v>0</v>
      </c>
      <c r="R628" s="127">
        <f>SUM(R629:R632)</f>
        <v>0</v>
      </c>
      <c r="T628" s="128">
        <f>SUM(T629:T632)</f>
        <v>0</v>
      </c>
      <c r="AR628" s="122" t="s">
        <v>21</v>
      </c>
      <c r="AT628" s="129" t="s">
        <v>80</v>
      </c>
      <c r="AU628" s="129" t="s">
        <v>21</v>
      </c>
      <c r="AY628" s="122" t="s">
        <v>187</v>
      </c>
      <c r="BK628" s="130">
        <f>SUM(BK629:BK632)</f>
        <v>0</v>
      </c>
    </row>
    <row r="629" spans="2:65" s="1" customFormat="1" ht="16.5" customHeight="1">
      <c r="B629" s="33"/>
      <c r="C629" s="133" t="s">
        <v>2124</v>
      </c>
      <c r="D629" s="133" t="s">
        <v>189</v>
      </c>
      <c r="E629" s="134" t="s">
        <v>2559</v>
      </c>
      <c r="F629" s="135" t="s">
        <v>2560</v>
      </c>
      <c r="G629" s="136" t="s">
        <v>432</v>
      </c>
      <c r="H629" s="137">
        <v>2</v>
      </c>
      <c r="I629" s="138"/>
      <c r="J629" s="139">
        <f>ROUND(I629*H629,2)</f>
        <v>0</v>
      </c>
      <c r="K629" s="135" t="s">
        <v>1</v>
      </c>
      <c r="L629" s="33"/>
      <c r="M629" s="140" t="s">
        <v>1</v>
      </c>
      <c r="N629" s="141" t="s">
        <v>46</v>
      </c>
      <c r="P629" s="142">
        <f>O629*H629</f>
        <v>0</v>
      </c>
      <c r="Q629" s="142">
        <v>0</v>
      </c>
      <c r="R629" s="142">
        <f>Q629*H629</f>
        <v>0</v>
      </c>
      <c r="S629" s="142">
        <v>0</v>
      </c>
      <c r="T629" s="143">
        <f>S629*H629</f>
        <v>0</v>
      </c>
      <c r="AR629" s="144" t="s">
        <v>194</v>
      </c>
      <c r="AT629" s="144" t="s">
        <v>189</v>
      </c>
      <c r="AU629" s="144" t="s">
        <v>91</v>
      </c>
      <c r="AY629" s="18" t="s">
        <v>187</v>
      </c>
      <c r="BE629" s="145">
        <f>IF(N629="základní",J629,0)</f>
        <v>0</v>
      </c>
      <c r="BF629" s="145">
        <f>IF(N629="snížená",J629,0)</f>
        <v>0</v>
      </c>
      <c r="BG629" s="145">
        <f>IF(N629="zákl. přenesená",J629,0)</f>
        <v>0</v>
      </c>
      <c r="BH629" s="145">
        <f>IF(N629="sníž. přenesená",J629,0)</f>
        <v>0</v>
      </c>
      <c r="BI629" s="145">
        <f>IF(N629="nulová",J629,0)</f>
        <v>0</v>
      </c>
      <c r="BJ629" s="18" t="s">
        <v>21</v>
      </c>
      <c r="BK629" s="145">
        <f>ROUND(I629*H629,2)</f>
        <v>0</v>
      </c>
      <c r="BL629" s="18" t="s">
        <v>194</v>
      </c>
      <c r="BM629" s="144" t="s">
        <v>2561</v>
      </c>
    </row>
    <row r="630" spans="2:65" s="1" customFormat="1" ht="19.2">
      <c r="B630" s="33"/>
      <c r="D630" s="147" t="s">
        <v>219</v>
      </c>
      <c r="F630" s="167" t="s">
        <v>2562</v>
      </c>
      <c r="I630" s="168"/>
      <c r="L630" s="33"/>
      <c r="M630" s="169"/>
      <c r="T630" s="57"/>
      <c r="AT630" s="18" t="s">
        <v>219</v>
      </c>
      <c r="AU630" s="18" t="s">
        <v>91</v>
      </c>
    </row>
    <row r="631" spans="2:65" s="1" customFormat="1" ht="16.5" customHeight="1">
      <c r="B631" s="33"/>
      <c r="C631" s="133" t="s">
        <v>2563</v>
      </c>
      <c r="D631" s="133" t="s">
        <v>189</v>
      </c>
      <c r="E631" s="134" t="s">
        <v>2564</v>
      </c>
      <c r="F631" s="135" t="s">
        <v>2565</v>
      </c>
      <c r="G631" s="136" t="s">
        <v>432</v>
      </c>
      <c r="H631" s="137">
        <v>4</v>
      </c>
      <c r="I631" s="138"/>
      <c r="J631" s="139">
        <f>ROUND(I631*H631,2)</f>
        <v>0</v>
      </c>
      <c r="K631" s="135" t="s">
        <v>1</v>
      </c>
      <c r="L631" s="33"/>
      <c r="M631" s="140" t="s">
        <v>1</v>
      </c>
      <c r="N631" s="141" t="s">
        <v>46</v>
      </c>
      <c r="P631" s="142">
        <f>O631*H631</f>
        <v>0</v>
      </c>
      <c r="Q631" s="142">
        <v>0</v>
      </c>
      <c r="R631" s="142">
        <f>Q631*H631</f>
        <v>0</v>
      </c>
      <c r="S631" s="142">
        <v>0</v>
      </c>
      <c r="T631" s="143">
        <f>S631*H631</f>
        <v>0</v>
      </c>
      <c r="AR631" s="144" t="s">
        <v>194</v>
      </c>
      <c r="AT631" s="144" t="s">
        <v>189</v>
      </c>
      <c r="AU631" s="144" t="s">
        <v>91</v>
      </c>
      <c r="AY631" s="18" t="s">
        <v>187</v>
      </c>
      <c r="BE631" s="145">
        <f>IF(N631="základní",J631,0)</f>
        <v>0</v>
      </c>
      <c r="BF631" s="145">
        <f>IF(N631="snížená",J631,0)</f>
        <v>0</v>
      </c>
      <c r="BG631" s="145">
        <f>IF(N631="zákl. přenesená",J631,0)</f>
        <v>0</v>
      </c>
      <c r="BH631" s="145">
        <f>IF(N631="sníž. přenesená",J631,0)</f>
        <v>0</v>
      </c>
      <c r="BI631" s="145">
        <f>IF(N631="nulová",J631,0)</f>
        <v>0</v>
      </c>
      <c r="BJ631" s="18" t="s">
        <v>21</v>
      </c>
      <c r="BK631" s="145">
        <f>ROUND(I631*H631,2)</f>
        <v>0</v>
      </c>
      <c r="BL631" s="18" t="s">
        <v>194</v>
      </c>
      <c r="BM631" s="144" t="s">
        <v>2566</v>
      </c>
    </row>
    <row r="632" spans="2:65" s="1" customFormat="1" ht="19.2">
      <c r="B632" s="33"/>
      <c r="D632" s="147" t="s">
        <v>219</v>
      </c>
      <c r="F632" s="167" t="s">
        <v>2567</v>
      </c>
      <c r="I632" s="168"/>
      <c r="L632" s="33"/>
      <c r="M632" s="169"/>
      <c r="T632" s="57"/>
      <c r="AT632" s="18" t="s">
        <v>219</v>
      </c>
      <c r="AU632" s="18" t="s">
        <v>91</v>
      </c>
    </row>
    <row r="633" spans="2:65" s="11" customFormat="1" ht="22.8" customHeight="1">
      <c r="B633" s="121"/>
      <c r="D633" s="122" t="s">
        <v>80</v>
      </c>
      <c r="E633" s="131" t="s">
        <v>731</v>
      </c>
      <c r="F633" s="131" t="s">
        <v>732</v>
      </c>
      <c r="I633" s="124"/>
      <c r="J633" s="132">
        <f>BK633</f>
        <v>0</v>
      </c>
      <c r="L633" s="121"/>
      <c r="M633" s="126"/>
      <c r="P633" s="127">
        <f>P634</f>
        <v>0</v>
      </c>
      <c r="R633" s="127">
        <f>R634</f>
        <v>0</v>
      </c>
      <c r="T633" s="128">
        <f>T634</f>
        <v>0</v>
      </c>
      <c r="AR633" s="122" t="s">
        <v>21</v>
      </c>
      <c r="AT633" s="129" t="s">
        <v>80</v>
      </c>
      <c r="AU633" s="129" t="s">
        <v>21</v>
      </c>
      <c r="AY633" s="122" t="s">
        <v>187</v>
      </c>
      <c r="BK633" s="130">
        <f>BK634</f>
        <v>0</v>
      </c>
    </row>
    <row r="634" spans="2:65" s="1" customFormat="1" ht="16.5" customHeight="1">
      <c r="B634" s="33"/>
      <c r="C634" s="133" t="s">
        <v>2135</v>
      </c>
      <c r="D634" s="133" t="s">
        <v>189</v>
      </c>
      <c r="E634" s="134" t="s">
        <v>2568</v>
      </c>
      <c r="F634" s="135" t="s">
        <v>2569</v>
      </c>
      <c r="G634" s="136" t="s">
        <v>230</v>
      </c>
      <c r="H634" s="137">
        <v>948.82399999999996</v>
      </c>
      <c r="I634" s="138"/>
      <c r="J634" s="139">
        <f>ROUND(I634*H634,2)</f>
        <v>0</v>
      </c>
      <c r="K634" s="135" t="s">
        <v>193</v>
      </c>
      <c r="L634" s="33"/>
      <c r="M634" s="187" t="s">
        <v>1</v>
      </c>
      <c r="N634" s="188" t="s">
        <v>46</v>
      </c>
      <c r="O634" s="189"/>
      <c r="P634" s="190">
        <f>O634*H634</f>
        <v>0</v>
      </c>
      <c r="Q634" s="190">
        <v>0</v>
      </c>
      <c r="R634" s="190">
        <f>Q634*H634</f>
        <v>0</v>
      </c>
      <c r="S634" s="190">
        <v>0</v>
      </c>
      <c r="T634" s="191">
        <f>S634*H634</f>
        <v>0</v>
      </c>
      <c r="AR634" s="144" t="s">
        <v>194</v>
      </c>
      <c r="AT634" s="144" t="s">
        <v>189</v>
      </c>
      <c r="AU634" s="144" t="s">
        <v>91</v>
      </c>
      <c r="AY634" s="18" t="s">
        <v>187</v>
      </c>
      <c r="BE634" s="145">
        <f>IF(N634="základní",J634,0)</f>
        <v>0</v>
      </c>
      <c r="BF634" s="145">
        <f>IF(N634="snížená",J634,0)</f>
        <v>0</v>
      </c>
      <c r="BG634" s="145">
        <f>IF(N634="zákl. přenesená",J634,0)</f>
        <v>0</v>
      </c>
      <c r="BH634" s="145">
        <f>IF(N634="sníž. přenesená",J634,0)</f>
        <v>0</v>
      </c>
      <c r="BI634" s="145">
        <f>IF(N634="nulová",J634,0)</f>
        <v>0</v>
      </c>
      <c r="BJ634" s="18" t="s">
        <v>21</v>
      </c>
      <c r="BK634" s="145">
        <f>ROUND(I634*H634,2)</f>
        <v>0</v>
      </c>
      <c r="BL634" s="18" t="s">
        <v>194</v>
      </c>
      <c r="BM634" s="144" t="s">
        <v>2570</v>
      </c>
    </row>
    <row r="635" spans="2:65" s="1" customFormat="1" ht="6.9" customHeight="1">
      <c r="B635" s="45"/>
      <c r="C635" s="46"/>
      <c r="D635" s="46"/>
      <c r="E635" s="46"/>
      <c r="F635" s="46"/>
      <c r="G635" s="46"/>
      <c r="H635" s="46"/>
      <c r="I635" s="46"/>
      <c r="J635" s="46"/>
      <c r="K635" s="46"/>
      <c r="L635" s="33"/>
    </row>
  </sheetData>
  <sheetProtection algorithmName="SHA-512" hashValue="obnGFjifvefHEA+7RGf3+IJaMY+wrAw2bfxygTvOOXteeoSxK9CHn9/v2efnGtmjzY08GRZNnFh/veJyU7tbfw==" saltValue="lcZQf0lELeuHzsgjaLg2oMKLBzK2rFF6gAvWdprgATdUqyGgPHuTdUjThg5/vzpTxVUJ0N/2aKWPRQVdDtJqFQ==" spinCount="100000" sheet="1" objects="1" scenarios="1" formatColumns="0" formatRows="0" autoFilter="0"/>
  <autoFilter ref="C140:K634" xr:uid="{00000000-0009-0000-0000-000010000000}"/>
  <mergeCells count="9">
    <mergeCell ref="E87:H87"/>
    <mergeCell ref="E131:H131"/>
    <mergeCell ref="E133:H133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4" fitToHeight="100" orientation="landscape" r:id="rId1"/>
  <headerFooter>
    <oddFooter>&amp;CStrana &amp;P z &amp;N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B2:BM221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8" t="s">
        <v>140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91</v>
      </c>
    </row>
    <row r="4" spans="2:46" ht="24.9" customHeight="1">
      <c r="B4" s="21"/>
      <c r="D4" s="22" t="s">
        <v>144</v>
      </c>
      <c r="L4" s="21"/>
      <c r="M4" s="89" t="s">
        <v>10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241" t="str">
        <f>'Rekapitulace stavby'!K6</f>
        <v>Liberecká náplavka - Revize 03</v>
      </c>
      <c r="F7" s="242"/>
      <c r="G7" s="242"/>
      <c r="H7" s="242"/>
      <c r="L7" s="21"/>
    </row>
    <row r="8" spans="2:46" s="1" customFormat="1" ht="12" customHeight="1">
      <c r="B8" s="33"/>
      <c r="D8" s="28" t="s">
        <v>145</v>
      </c>
      <c r="L8" s="33"/>
    </row>
    <row r="9" spans="2:46" s="1" customFormat="1" ht="16.5" customHeight="1">
      <c r="B9" s="33"/>
      <c r="E9" s="207" t="s">
        <v>2571</v>
      </c>
      <c r="F9" s="243"/>
      <c r="G9" s="243"/>
      <c r="H9" s="243"/>
      <c r="L9" s="33"/>
    </row>
    <row r="10" spans="2:46" s="1" customFormat="1" ht="10.199999999999999">
      <c r="B10" s="33"/>
      <c r="L10" s="33"/>
    </row>
    <row r="11" spans="2:46" s="1" customFormat="1" ht="12" customHeight="1">
      <c r="B11" s="33"/>
      <c r="D11" s="28" t="s">
        <v>19</v>
      </c>
      <c r="F11" s="26" t="s">
        <v>1</v>
      </c>
      <c r="I11" s="28" t="s">
        <v>20</v>
      </c>
      <c r="J11" s="26" t="s">
        <v>1</v>
      </c>
      <c r="L11" s="33"/>
    </row>
    <row r="12" spans="2:46" s="1" customFormat="1" ht="12" customHeight="1">
      <c r="B12" s="33"/>
      <c r="D12" s="28" t="s">
        <v>22</v>
      </c>
      <c r="F12" s="26" t="s">
        <v>148</v>
      </c>
      <c r="I12" s="28" t="s">
        <v>24</v>
      </c>
      <c r="J12" s="53" t="str">
        <f>'Rekapitulace stavby'!AN8</f>
        <v>15. 10. 2025</v>
      </c>
      <c r="L12" s="33"/>
    </row>
    <row r="13" spans="2:46" s="1" customFormat="1" ht="10.8" customHeight="1">
      <c r="B13" s="33"/>
      <c r="L13" s="33"/>
    </row>
    <row r="14" spans="2:46" s="1" customFormat="1" ht="12" customHeight="1">
      <c r="B14" s="33"/>
      <c r="D14" s="28" t="s">
        <v>28</v>
      </c>
      <c r="I14" s="28" t="s">
        <v>29</v>
      </c>
      <c r="J14" s="26" t="str">
        <f>IF('Rekapitulace stavby'!AN10="","",'Rekapitulace stavby'!AN10)</f>
        <v/>
      </c>
      <c r="L14" s="33"/>
    </row>
    <row r="15" spans="2:46" s="1" customFormat="1" ht="18" customHeight="1">
      <c r="B15" s="33"/>
      <c r="E15" s="26" t="str">
        <f>IF('Rekapitulace stavby'!E11="","",'Rekapitulace stavby'!E11)</f>
        <v xml:space="preserve">Statutární město Liberec </v>
      </c>
      <c r="I15" s="28" t="s">
        <v>31</v>
      </c>
      <c r="J15" s="26" t="str">
        <f>IF('Rekapitulace stavby'!AN11="","",'Rekapitulace stavby'!AN11)</f>
        <v/>
      </c>
      <c r="L15" s="33"/>
    </row>
    <row r="16" spans="2:46" s="1" customFormat="1" ht="6.9" customHeight="1">
      <c r="B16" s="33"/>
      <c r="L16" s="33"/>
    </row>
    <row r="17" spans="2:12" s="1" customFormat="1" ht="12" customHeight="1">
      <c r="B17" s="33"/>
      <c r="D17" s="28" t="s">
        <v>32</v>
      </c>
      <c r="I17" s="28" t="s">
        <v>29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244" t="str">
        <f>'Rekapitulace stavby'!E14</f>
        <v>Vyplň údaj</v>
      </c>
      <c r="F18" s="213"/>
      <c r="G18" s="213"/>
      <c r="H18" s="213"/>
      <c r="I18" s="28" t="s">
        <v>31</v>
      </c>
      <c r="J18" s="29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8" t="s">
        <v>34</v>
      </c>
      <c r="I20" s="28" t="s">
        <v>29</v>
      </c>
      <c r="J20" s="26" t="str">
        <f>IF('Rekapitulace stavby'!AN16="","",'Rekapitulace stavby'!AN16)</f>
        <v/>
      </c>
      <c r="L20" s="33"/>
    </row>
    <row r="21" spans="2:12" s="1" customFormat="1" ht="18" customHeight="1">
      <c r="B21" s="33"/>
      <c r="E21" s="26" t="str">
        <f>IF('Rekapitulace stavby'!E17="","",'Rekapitulace stavby'!E17)</f>
        <v>re: architekti studio s.r.o.</v>
      </c>
      <c r="I21" s="28" t="s">
        <v>31</v>
      </c>
      <c r="J21" s="26" t="str">
        <f>IF('Rekapitulace stavby'!AN17="","",'Rekapitulace stavby'!AN17)</f>
        <v/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8" t="s">
        <v>37</v>
      </c>
      <c r="I23" s="28" t="s">
        <v>29</v>
      </c>
      <c r="J23" s="26" t="str">
        <f>IF('Rekapitulace stavby'!AN19="","",'Rekapitulace stavby'!AN19)</f>
        <v/>
      </c>
      <c r="L23" s="33"/>
    </row>
    <row r="24" spans="2:12" s="1" customFormat="1" ht="18" customHeight="1">
      <c r="B24" s="33"/>
      <c r="E24" s="26" t="str">
        <f>IF('Rekapitulace stavby'!E20="","",'Rekapitulace stavby'!E20)</f>
        <v>PROPOS Liberec s.r.o.</v>
      </c>
      <c r="I24" s="28" t="s">
        <v>31</v>
      </c>
      <c r="J24" s="26" t="str">
        <f>IF('Rekapitulace stavby'!AN20="","",'Rekapitulace stavby'!AN20)</f>
        <v/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8" t="s">
        <v>39</v>
      </c>
      <c r="L26" s="33"/>
    </row>
    <row r="27" spans="2:12" s="7" customFormat="1" ht="35.25" customHeight="1">
      <c r="B27" s="90"/>
      <c r="E27" s="218" t="s">
        <v>2572</v>
      </c>
      <c r="F27" s="218"/>
      <c r="G27" s="218"/>
      <c r="H27" s="218"/>
      <c r="L27" s="90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4"/>
      <c r="E29" s="54"/>
      <c r="F29" s="54"/>
      <c r="G29" s="54"/>
      <c r="H29" s="54"/>
      <c r="I29" s="54"/>
      <c r="J29" s="54"/>
      <c r="K29" s="54"/>
      <c r="L29" s="33"/>
    </row>
    <row r="30" spans="2:12" s="1" customFormat="1" ht="25.35" customHeight="1">
      <c r="B30" s="33"/>
      <c r="D30" s="91" t="s">
        <v>41</v>
      </c>
      <c r="J30" s="67">
        <f>ROUND(J126, 2)</f>
        <v>0</v>
      </c>
      <c r="L30" s="33"/>
    </row>
    <row r="31" spans="2:12" s="1" customFormat="1" ht="6.9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14.4" customHeight="1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4" customHeight="1">
      <c r="B33" s="33"/>
      <c r="D33" s="56" t="s">
        <v>45</v>
      </c>
      <c r="E33" s="28" t="s">
        <v>46</v>
      </c>
      <c r="F33" s="92">
        <f>ROUND((SUM(BE126:BE220)),  2)</f>
        <v>0</v>
      </c>
      <c r="I33" s="93">
        <v>0.21</v>
      </c>
      <c r="J33" s="92">
        <f>ROUND(((SUM(BE126:BE220))*I33),  2)</f>
        <v>0</v>
      </c>
      <c r="L33" s="33"/>
    </row>
    <row r="34" spans="2:12" s="1" customFormat="1" ht="14.4" customHeight="1">
      <c r="B34" s="33"/>
      <c r="E34" s="28" t="s">
        <v>47</v>
      </c>
      <c r="F34" s="92">
        <f>ROUND((SUM(BF126:BF220)),  2)</f>
        <v>0</v>
      </c>
      <c r="I34" s="93">
        <v>0.12</v>
      </c>
      <c r="J34" s="92">
        <f>ROUND(((SUM(BF126:BF220))*I34),  2)</f>
        <v>0</v>
      </c>
      <c r="L34" s="33"/>
    </row>
    <row r="35" spans="2:12" s="1" customFormat="1" ht="14.4" hidden="1" customHeight="1">
      <c r="B35" s="33"/>
      <c r="E35" s="28" t="s">
        <v>48</v>
      </c>
      <c r="F35" s="92">
        <f>ROUND((SUM(BG126:BG220)),  2)</f>
        <v>0</v>
      </c>
      <c r="I35" s="93">
        <v>0.21</v>
      </c>
      <c r="J35" s="92">
        <f>0</f>
        <v>0</v>
      </c>
      <c r="L35" s="33"/>
    </row>
    <row r="36" spans="2:12" s="1" customFormat="1" ht="14.4" hidden="1" customHeight="1">
      <c r="B36" s="33"/>
      <c r="E36" s="28" t="s">
        <v>49</v>
      </c>
      <c r="F36" s="92">
        <f>ROUND((SUM(BH126:BH220)),  2)</f>
        <v>0</v>
      </c>
      <c r="I36" s="93">
        <v>0.12</v>
      </c>
      <c r="J36" s="92">
        <f>0</f>
        <v>0</v>
      </c>
      <c r="L36" s="33"/>
    </row>
    <row r="37" spans="2:12" s="1" customFormat="1" ht="14.4" hidden="1" customHeight="1">
      <c r="B37" s="33"/>
      <c r="E37" s="28" t="s">
        <v>50</v>
      </c>
      <c r="F37" s="92">
        <f>ROUND((SUM(BI126:BI220)),  2)</f>
        <v>0</v>
      </c>
      <c r="I37" s="93">
        <v>0</v>
      </c>
      <c r="J37" s="92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4"/>
      <c r="D39" s="95" t="s">
        <v>51</v>
      </c>
      <c r="E39" s="58"/>
      <c r="F39" s="58"/>
      <c r="G39" s="96" t="s">
        <v>52</v>
      </c>
      <c r="H39" s="97" t="s">
        <v>53</v>
      </c>
      <c r="I39" s="58"/>
      <c r="J39" s="98">
        <f>SUM(J30:J37)</f>
        <v>0</v>
      </c>
      <c r="K39" s="99"/>
      <c r="L39" s="33"/>
    </row>
    <row r="40" spans="2:12" s="1" customFormat="1" ht="14.4" customHeight="1">
      <c r="B40" s="33"/>
      <c r="L40" s="33"/>
    </row>
    <row r="41" spans="2:12" ht="14.4" customHeight="1">
      <c r="B41" s="21"/>
      <c r="L41" s="21"/>
    </row>
    <row r="42" spans="2:12" ht="14.4" customHeight="1">
      <c r="B42" s="21"/>
      <c r="L42" s="21"/>
    </row>
    <row r="43" spans="2:12" ht="14.4" customHeight="1">
      <c r="B43" s="21"/>
      <c r="L43" s="21"/>
    </row>
    <row r="44" spans="2:12" ht="14.4" customHeight="1">
      <c r="B44" s="21"/>
      <c r="L44" s="21"/>
    </row>
    <row r="45" spans="2:12" ht="14.4" customHeight="1">
      <c r="B45" s="21"/>
      <c r="L45" s="21"/>
    </row>
    <row r="46" spans="2:12" ht="14.4" customHeight="1">
      <c r="B46" s="21"/>
      <c r="L46" s="21"/>
    </row>
    <row r="47" spans="2:12" ht="14.4" customHeight="1">
      <c r="B47" s="21"/>
      <c r="L47" s="21"/>
    </row>
    <row r="48" spans="2:12" ht="14.4" customHeight="1">
      <c r="B48" s="21"/>
      <c r="L48" s="21"/>
    </row>
    <row r="49" spans="2:12" ht="14.4" customHeight="1">
      <c r="B49" s="21"/>
      <c r="L49" s="21"/>
    </row>
    <row r="50" spans="2:12" s="1" customFormat="1" ht="14.4" customHeight="1">
      <c r="B50" s="33"/>
      <c r="D50" s="42" t="s">
        <v>54</v>
      </c>
      <c r="E50" s="43"/>
      <c r="F50" s="43"/>
      <c r="G50" s="42" t="s">
        <v>55</v>
      </c>
      <c r="H50" s="43"/>
      <c r="I50" s="43"/>
      <c r="J50" s="43"/>
      <c r="K50" s="43"/>
      <c r="L50" s="33"/>
    </row>
    <row r="51" spans="2:12" ht="10.199999999999999">
      <c r="B51" s="21"/>
      <c r="L51" s="21"/>
    </row>
    <row r="52" spans="2:12" ht="10.199999999999999">
      <c r="B52" s="21"/>
      <c r="L52" s="21"/>
    </row>
    <row r="53" spans="2:12" ht="10.199999999999999">
      <c r="B53" s="21"/>
      <c r="L53" s="21"/>
    </row>
    <row r="54" spans="2:12" ht="10.199999999999999">
      <c r="B54" s="21"/>
      <c r="L54" s="21"/>
    </row>
    <row r="55" spans="2:12" ht="10.199999999999999">
      <c r="B55" s="21"/>
      <c r="L55" s="21"/>
    </row>
    <row r="56" spans="2:12" ht="10.199999999999999">
      <c r="B56" s="21"/>
      <c r="L56" s="21"/>
    </row>
    <row r="57" spans="2:12" ht="10.199999999999999">
      <c r="B57" s="21"/>
      <c r="L57" s="21"/>
    </row>
    <row r="58" spans="2:12" ht="10.199999999999999">
      <c r="B58" s="21"/>
      <c r="L58" s="21"/>
    </row>
    <row r="59" spans="2:12" ht="10.199999999999999">
      <c r="B59" s="21"/>
      <c r="L59" s="21"/>
    </row>
    <row r="60" spans="2:12" ht="10.199999999999999">
      <c r="B60" s="21"/>
      <c r="L60" s="21"/>
    </row>
    <row r="61" spans="2:12" s="1" customFormat="1" ht="13.2">
      <c r="B61" s="33"/>
      <c r="D61" s="44" t="s">
        <v>56</v>
      </c>
      <c r="E61" s="35"/>
      <c r="F61" s="100" t="s">
        <v>57</v>
      </c>
      <c r="G61" s="44" t="s">
        <v>56</v>
      </c>
      <c r="H61" s="35"/>
      <c r="I61" s="35"/>
      <c r="J61" s="101" t="s">
        <v>57</v>
      </c>
      <c r="K61" s="35"/>
      <c r="L61" s="33"/>
    </row>
    <row r="62" spans="2:12" ht="10.199999999999999">
      <c r="B62" s="21"/>
      <c r="L62" s="21"/>
    </row>
    <row r="63" spans="2:12" ht="10.199999999999999">
      <c r="B63" s="21"/>
      <c r="L63" s="21"/>
    </row>
    <row r="64" spans="2:12" ht="10.199999999999999">
      <c r="B64" s="21"/>
      <c r="L64" s="21"/>
    </row>
    <row r="65" spans="2:12" s="1" customFormat="1" ht="13.2">
      <c r="B65" s="33"/>
      <c r="D65" s="42" t="s">
        <v>58</v>
      </c>
      <c r="E65" s="43"/>
      <c r="F65" s="43"/>
      <c r="G65" s="42" t="s">
        <v>59</v>
      </c>
      <c r="H65" s="43"/>
      <c r="I65" s="43"/>
      <c r="J65" s="43"/>
      <c r="K65" s="43"/>
      <c r="L65" s="33"/>
    </row>
    <row r="66" spans="2:12" ht="10.199999999999999">
      <c r="B66" s="21"/>
      <c r="L66" s="21"/>
    </row>
    <row r="67" spans="2:12" ht="10.199999999999999">
      <c r="B67" s="21"/>
      <c r="L67" s="21"/>
    </row>
    <row r="68" spans="2:12" ht="10.199999999999999">
      <c r="B68" s="21"/>
      <c r="L68" s="21"/>
    </row>
    <row r="69" spans="2:12" ht="10.199999999999999">
      <c r="B69" s="21"/>
      <c r="L69" s="21"/>
    </row>
    <row r="70" spans="2:12" ht="10.199999999999999">
      <c r="B70" s="21"/>
      <c r="L70" s="21"/>
    </row>
    <row r="71" spans="2:12" ht="10.199999999999999">
      <c r="B71" s="21"/>
      <c r="L71" s="21"/>
    </row>
    <row r="72" spans="2:12" ht="10.199999999999999">
      <c r="B72" s="21"/>
      <c r="L72" s="21"/>
    </row>
    <row r="73" spans="2:12" ht="10.199999999999999">
      <c r="B73" s="21"/>
      <c r="L73" s="21"/>
    </row>
    <row r="74" spans="2:12" ht="10.199999999999999">
      <c r="B74" s="21"/>
      <c r="L74" s="21"/>
    </row>
    <row r="75" spans="2:12" ht="10.199999999999999">
      <c r="B75" s="21"/>
      <c r="L75" s="21"/>
    </row>
    <row r="76" spans="2:12" s="1" customFormat="1" ht="13.2">
      <c r="B76" s="33"/>
      <c r="D76" s="44" t="s">
        <v>56</v>
      </c>
      <c r="E76" s="35"/>
      <c r="F76" s="100" t="s">
        <v>57</v>
      </c>
      <c r="G76" s="44" t="s">
        <v>56</v>
      </c>
      <c r="H76" s="35"/>
      <c r="I76" s="35"/>
      <c r="J76" s="101" t="s">
        <v>57</v>
      </c>
      <c r="K76" s="35"/>
      <c r="L76" s="33"/>
    </row>
    <row r="77" spans="2:12" s="1" customFormat="1" ht="14.4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47" s="1" customFormat="1" ht="6.9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47" s="1" customFormat="1" ht="24.9" customHeight="1">
      <c r="B82" s="33"/>
      <c r="C82" s="22" t="s">
        <v>151</v>
      </c>
      <c r="L82" s="33"/>
    </row>
    <row r="83" spans="2:47" s="1" customFormat="1" ht="6.9" customHeight="1">
      <c r="B83" s="33"/>
      <c r="L83" s="33"/>
    </row>
    <row r="84" spans="2:47" s="1" customFormat="1" ht="12" customHeight="1">
      <c r="B84" s="33"/>
      <c r="C84" s="28" t="s">
        <v>16</v>
      </c>
      <c r="L84" s="33"/>
    </row>
    <row r="85" spans="2:47" s="1" customFormat="1" ht="16.5" customHeight="1">
      <c r="B85" s="33"/>
      <c r="E85" s="241" t="str">
        <f>E7</f>
        <v>Liberecká náplavka - Revize 03</v>
      </c>
      <c r="F85" s="242"/>
      <c r="G85" s="242"/>
      <c r="H85" s="242"/>
      <c r="L85" s="33"/>
    </row>
    <row r="86" spans="2:47" s="1" customFormat="1" ht="12" customHeight="1">
      <c r="B86" s="33"/>
      <c r="C86" s="28" t="s">
        <v>145</v>
      </c>
      <c r="L86" s="33"/>
    </row>
    <row r="87" spans="2:47" s="1" customFormat="1" ht="16.5" customHeight="1">
      <c r="B87" s="33"/>
      <c r="E87" s="207" t="str">
        <f>E9</f>
        <v>SO 810 - Závlahový systém</v>
      </c>
      <c r="F87" s="243"/>
      <c r="G87" s="243"/>
      <c r="H87" s="243"/>
      <c r="L87" s="33"/>
    </row>
    <row r="88" spans="2:47" s="1" customFormat="1" ht="6.9" customHeight="1">
      <c r="B88" s="33"/>
      <c r="L88" s="33"/>
    </row>
    <row r="89" spans="2:47" s="1" customFormat="1" ht="12" customHeight="1">
      <c r="B89" s="33"/>
      <c r="C89" s="28" t="s">
        <v>22</v>
      </c>
      <c r="F89" s="26" t="str">
        <f>F12</f>
        <v xml:space="preserve"> </v>
      </c>
      <c r="I89" s="28" t="s">
        <v>24</v>
      </c>
      <c r="J89" s="53" t="str">
        <f>IF(J12="","",J12)</f>
        <v>15. 10. 2025</v>
      </c>
      <c r="L89" s="33"/>
    </row>
    <row r="90" spans="2:47" s="1" customFormat="1" ht="6.9" customHeight="1">
      <c r="B90" s="33"/>
      <c r="L90" s="33"/>
    </row>
    <row r="91" spans="2:47" s="1" customFormat="1" ht="25.65" customHeight="1">
      <c r="B91" s="33"/>
      <c r="C91" s="28" t="s">
        <v>28</v>
      </c>
      <c r="F91" s="26" t="str">
        <f>E15</f>
        <v xml:space="preserve">Statutární město Liberec </v>
      </c>
      <c r="I91" s="28" t="s">
        <v>34</v>
      </c>
      <c r="J91" s="31" t="str">
        <f>E21</f>
        <v>re: architekti studio s.r.o.</v>
      </c>
      <c r="L91" s="33"/>
    </row>
    <row r="92" spans="2:47" s="1" customFormat="1" ht="25.65" customHeight="1">
      <c r="B92" s="33"/>
      <c r="C92" s="28" t="s">
        <v>32</v>
      </c>
      <c r="F92" s="26" t="str">
        <f>IF(E18="","",E18)</f>
        <v>Vyplň údaj</v>
      </c>
      <c r="I92" s="28" t="s">
        <v>37</v>
      </c>
      <c r="J92" s="31" t="str">
        <f>E24</f>
        <v>PROPOS Liberec s.r.o.</v>
      </c>
      <c r="L92" s="33"/>
    </row>
    <row r="93" spans="2:47" s="1" customFormat="1" ht="10.35" customHeight="1">
      <c r="B93" s="33"/>
      <c r="L93" s="33"/>
    </row>
    <row r="94" spans="2:47" s="1" customFormat="1" ht="29.25" customHeight="1">
      <c r="B94" s="33"/>
      <c r="C94" s="102" t="s">
        <v>152</v>
      </c>
      <c r="D94" s="94"/>
      <c r="E94" s="94"/>
      <c r="F94" s="94"/>
      <c r="G94" s="94"/>
      <c r="H94" s="94"/>
      <c r="I94" s="94"/>
      <c r="J94" s="103" t="s">
        <v>153</v>
      </c>
      <c r="K94" s="94"/>
      <c r="L94" s="33"/>
    </row>
    <row r="95" spans="2:47" s="1" customFormat="1" ht="10.35" customHeight="1">
      <c r="B95" s="33"/>
      <c r="L95" s="33"/>
    </row>
    <row r="96" spans="2:47" s="1" customFormat="1" ht="22.8" customHeight="1">
      <c r="B96" s="33"/>
      <c r="C96" s="104" t="s">
        <v>154</v>
      </c>
      <c r="J96" s="67">
        <f>J126</f>
        <v>0</v>
      </c>
      <c r="L96" s="33"/>
      <c r="AU96" s="18" t="s">
        <v>155</v>
      </c>
    </row>
    <row r="97" spans="2:12" s="8" customFormat="1" ht="24.9" customHeight="1">
      <c r="B97" s="105"/>
      <c r="D97" s="106" t="s">
        <v>2573</v>
      </c>
      <c r="E97" s="107"/>
      <c r="F97" s="107"/>
      <c r="G97" s="107"/>
      <c r="H97" s="107"/>
      <c r="I97" s="107"/>
      <c r="J97" s="108">
        <f>J127</f>
        <v>0</v>
      </c>
      <c r="L97" s="105"/>
    </row>
    <row r="98" spans="2:12" s="9" customFormat="1" ht="19.95" customHeight="1">
      <c r="B98" s="109"/>
      <c r="D98" s="110" t="s">
        <v>2574</v>
      </c>
      <c r="E98" s="111"/>
      <c r="F98" s="111"/>
      <c r="G98" s="111"/>
      <c r="H98" s="111"/>
      <c r="I98" s="111"/>
      <c r="J98" s="112">
        <f>J128</f>
        <v>0</v>
      </c>
      <c r="L98" s="109"/>
    </row>
    <row r="99" spans="2:12" s="9" customFormat="1" ht="19.95" customHeight="1">
      <c r="B99" s="109"/>
      <c r="D99" s="110" t="s">
        <v>2575</v>
      </c>
      <c r="E99" s="111"/>
      <c r="F99" s="111"/>
      <c r="G99" s="111"/>
      <c r="H99" s="111"/>
      <c r="I99" s="111"/>
      <c r="J99" s="112">
        <f>J138</f>
        <v>0</v>
      </c>
      <c r="L99" s="109"/>
    </row>
    <row r="100" spans="2:12" s="9" customFormat="1" ht="19.95" customHeight="1">
      <c r="B100" s="109"/>
      <c r="D100" s="110" t="s">
        <v>2576</v>
      </c>
      <c r="E100" s="111"/>
      <c r="F100" s="111"/>
      <c r="G100" s="111"/>
      <c r="H100" s="111"/>
      <c r="I100" s="111"/>
      <c r="J100" s="112">
        <f>J150</f>
        <v>0</v>
      </c>
      <c r="L100" s="109"/>
    </row>
    <row r="101" spans="2:12" s="9" customFormat="1" ht="19.95" customHeight="1">
      <c r="B101" s="109"/>
      <c r="D101" s="110" t="s">
        <v>2577</v>
      </c>
      <c r="E101" s="111"/>
      <c r="F101" s="111"/>
      <c r="G101" s="111"/>
      <c r="H101" s="111"/>
      <c r="I101" s="111"/>
      <c r="J101" s="112">
        <f>J160</f>
        <v>0</v>
      </c>
      <c r="L101" s="109"/>
    </row>
    <row r="102" spans="2:12" s="9" customFormat="1" ht="19.95" customHeight="1">
      <c r="B102" s="109"/>
      <c r="D102" s="110" t="s">
        <v>2578</v>
      </c>
      <c r="E102" s="111"/>
      <c r="F102" s="111"/>
      <c r="G102" s="111"/>
      <c r="H102" s="111"/>
      <c r="I102" s="111"/>
      <c r="J102" s="112">
        <f>J169</f>
        <v>0</v>
      </c>
      <c r="L102" s="109"/>
    </row>
    <row r="103" spans="2:12" s="9" customFormat="1" ht="19.95" customHeight="1">
      <c r="B103" s="109"/>
      <c r="D103" s="110" t="s">
        <v>2579</v>
      </c>
      <c r="E103" s="111"/>
      <c r="F103" s="111"/>
      <c r="G103" s="111"/>
      <c r="H103" s="111"/>
      <c r="I103" s="111"/>
      <c r="J103" s="112">
        <f>J190</f>
        <v>0</v>
      </c>
      <c r="L103" s="109"/>
    </row>
    <row r="104" spans="2:12" s="9" customFormat="1" ht="19.95" customHeight="1">
      <c r="B104" s="109"/>
      <c r="D104" s="110" t="s">
        <v>2580</v>
      </c>
      <c r="E104" s="111"/>
      <c r="F104" s="111"/>
      <c r="G104" s="111"/>
      <c r="H104" s="111"/>
      <c r="I104" s="111"/>
      <c r="J104" s="112">
        <f>J200</f>
        <v>0</v>
      </c>
      <c r="L104" s="109"/>
    </row>
    <row r="105" spans="2:12" s="9" customFormat="1" ht="19.95" customHeight="1">
      <c r="B105" s="109"/>
      <c r="D105" s="110" t="s">
        <v>2581</v>
      </c>
      <c r="E105" s="111"/>
      <c r="F105" s="111"/>
      <c r="G105" s="111"/>
      <c r="H105" s="111"/>
      <c r="I105" s="111"/>
      <c r="J105" s="112">
        <f>J211</f>
        <v>0</v>
      </c>
      <c r="L105" s="109"/>
    </row>
    <row r="106" spans="2:12" s="9" customFormat="1" ht="19.95" customHeight="1">
      <c r="B106" s="109"/>
      <c r="D106" s="110" t="s">
        <v>2582</v>
      </c>
      <c r="E106" s="111"/>
      <c r="F106" s="111"/>
      <c r="G106" s="111"/>
      <c r="H106" s="111"/>
      <c r="I106" s="111"/>
      <c r="J106" s="112">
        <f>J216</f>
        <v>0</v>
      </c>
      <c r="L106" s="109"/>
    </row>
    <row r="107" spans="2:12" s="1" customFormat="1" ht="21.75" customHeight="1">
      <c r="B107" s="33"/>
      <c r="L107" s="33"/>
    </row>
    <row r="108" spans="2:12" s="1" customFormat="1" ht="6.9" customHeight="1"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33"/>
    </row>
    <row r="112" spans="2:12" s="1" customFormat="1" ht="6.9" customHeight="1"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33"/>
    </row>
    <row r="113" spans="2:63" s="1" customFormat="1" ht="24.9" customHeight="1">
      <c r="B113" s="33"/>
      <c r="C113" s="22" t="s">
        <v>172</v>
      </c>
      <c r="L113" s="33"/>
    </row>
    <row r="114" spans="2:63" s="1" customFormat="1" ht="6.9" customHeight="1">
      <c r="B114" s="33"/>
      <c r="L114" s="33"/>
    </row>
    <row r="115" spans="2:63" s="1" customFormat="1" ht="12" customHeight="1">
      <c r="B115" s="33"/>
      <c r="C115" s="28" t="s">
        <v>16</v>
      </c>
      <c r="L115" s="33"/>
    </row>
    <row r="116" spans="2:63" s="1" customFormat="1" ht="16.5" customHeight="1">
      <c r="B116" s="33"/>
      <c r="E116" s="241" t="str">
        <f>E7</f>
        <v>Liberecká náplavka - Revize 03</v>
      </c>
      <c r="F116" s="242"/>
      <c r="G116" s="242"/>
      <c r="H116" s="242"/>
      <c r="L116" s="33"/>
    </row>
    <row r="117" spans="2:63" s="1" customFormat="1" ht="12" customHeight="1">
      <c r="B117" s="33"/>
      <c r="C117" s="28" t="s">
        <v>145</v>
      </c>
      <c r="L117" s="33"/>
    </row>
    <row r="118" spans="2:63" s="1" customFormat="1" ht="16.5" customHeight="1">
      <c r="B118" s="33"/>
      <c r="E118" s="207" t="str">
        <f>E9</f>
        <v>SO 810 - Závlahový systém</v>
      </c>
      <c r="F118" s="243"/>
      <c r="G118" s="243"/>
      <c r="H118" s="243"/>
      <c r="L118" s="33"/>
    </row>
    <row r="119" spans="2:63" s="1" customFormat="1" ht="6.9" customHeight="1">
      <c r="B119" s="33"/>
      <c r="L119" s="33"/>
    </row>
    <row r="120" spans="2:63" s="1" customFormat="1" ht="12" customHeight="1">
      <c r="B120" s="33"/>
      <c r="C120" s="28" t="s">
        <v>22</v>
      </c>
      <c r="F120" s="26" t="str">
        <f>F12</f>
        <v xml:space="preserve"> </v>
      </c>
      <c r="I120" s="28" t="s">
        <v>24</v>
      </c>
      <c r="J120" s="53" t="str">
        <f>IF(J12="","",J12)</f>
        <v>15. 10. 2025</v>
      </c>
      <c r="L120" s="33"/>
    </row>
    <row r="121" spans="2:63" s="1" customFormat="1" ht="6.9" customHeight="1">
      <c r="B121" s="33"/>
      <c r="L121" s="33"/>
    </row>
    <row r="122" spans="2:63" s="1" customFormat="1" ht="25.65" customHeight="1">
      <c r="B122" s="33"/>
      <c r="C122" s="28" t="s">
        <v>28</v>
      </c>
      <c r="F122" s="26" t="str">
        <f>E15</f>
        <v xml:space="preserve">Statutární město Liberec </v>
      </c>
      <c r="I122" s="28" t="s">
        <v>34</v>
      </c>
      <c r="J122" s="31" t="str">
        <f>E21</f>
        <v>re: architekti studio s.r.o.</v>
      </c>
      <c r="L122" s="33"/>
    </row>
    <row r="123" spans="2:63" s="1" customFormat="1" ht="25.65" customHeight="1">
      <c r="B123" s="33"/>
      <c r="C123" s="28" t="s">
        <v>32</v>
      </c>
      <c r="F123" s="26" t="str">
        <f>IF(E18="","",E18)</f>
        <v>Vyplň údaj</v>
      </c>
      <c r="I123" s="28" t="s">
        <v>37</v>
      </c>
      <c r="J123" s="31" t="str">
        <f>E24</f>
        <v>PROPOS Liberec s.r.o.</v>
      </c>
      <c r="L123" s="33"/>
    </row>
    <row r="124" spans="2:63" s="1" customFormat="1" ht="10.35" customHeight="1">
      <c r="B124" s="33"/>
      <c r="L124" s="33"/>
    </row>
    <row r="125" spans="2:63" s="10" customFormat="1" ht="29.25" customHeight="1">
      <c r="B125" s="113"/>
      <c r="C125" s="114" t="s">
        <v>173</v>
      </c>
      <c r="D125" s="115" t="s">
        <v>66</v>
      </c>
      <c r="E125" s="115" t="s">
        <v>62</v>
      </c>
      <c r="F125" s="115" t="s">
        <v>63</v>
      </c>
      <c r="G125" s="115" t="s">
        <v>174</v>
      </c>
      <c r="H125" s="115" t="s">
        <v>175</v>
      </c>
      <c r="I125" s="115" t="s">
        <v>176</v>
      </c>
      <c r="J125" s="115" t="s">
        <v>153</v>
      </c>
      <c r="K125" s="116" t="s">
        <v>177</v>
      </c>
      <c r="L125" s="113"/>
      <c r="M125" s="60" t="s">
        <v>1</v>
      </c>
      <c r="N125" s="61" t="s">
        <v>45</v>
      </c>
      <c r="O125" s="61" t="s">
        <v>178</v>
      </c>
      <c r="P125" s="61" t="s">
        <v>179</v>
      </c>
      <c r="Q125" s="61" t="s">
        <v>180</v>
      </c>
      <c r="R125" s="61" t="s">
        <v>181</v>
      </c>
      <c r="S125" s="61" t="s">
        <v>182</v>
      </c>
      <c r="T125" s="62" t="s">
        <v>183</v>
      </c>
    </row>
    <row r="126" spans="2:63" s="1" customFormat="1" ht="22.8" customHeight="1">
      <c r="B126" s="33"/>
      <c r="C126" s="65" t="s">
        <v>184</v>
      </c>
      <c r="J126" s="117">
        <f>BK126</f>
        <v>0</v>
      </c>
      <c r="L126" s="33"/>
      <c r="M126" s="63"/>
      <c r="N126" s="54"/>
      <c r="O126" s="54"/>
      <c r="P126" s="118">
        <f>P127</f>
        <v>0</v>
      </c>
      <c r="Q126" s="54"/>
      <c r="R126" s="118">
        <f>R127</f>
        <v>0</v>
      </c>
      <c r="S126" s="54"/>
      <c r="T126" s="119">
        <f>T127</f>
        <v>0</v>
      </c>
      <c r="AT126" s="18" t="s">
        <v>80</v>
      </c>
      <c r="AU126" s="18" t="s">
        <v>155</v>
      </c>
      <c r="BK126" s="120">
        <f>BK127</f>
        <v>0</v>
      </c>
    </row>
    <row r="127" spans="2:63" s="11" customFormat="1" ht="25.95" customHeight="1">
      <c r="B127" s="121"/>
      <c r="D127" s="122" t="s">
        <v>80</v>
      </c>
      <c r="E127" s="123" t="s">
        <v>2583</v>
      </c>
      <c r="F127" s="123" t="s">
        <v>2584</v>
      </c>
      <c r="I127" s="124"/>
      <c r="J127" s="125">
        <f>BK127</f>
        <v>0</v>
      </c>
      <c r="L127" s="121"/>
      <c r="M127" s="126"/>
      <c r="P127" s="127">
        <f>P128+P138+P150+P160+P169+P190+P200+P211+P216</f>
        <v>0</v>
      </c>
      <c r="R127" s="127">
        <f>R128+R138+R150+R160+R169+R190+R200+R211+R216</f>
        <v>0</v>
      </c>
      <c r="T127" s="128">
        <f>T128+T138+T150+T160+T169+T190+T200+T211+T216</f>
        <v>0</v>
      </c>
      <c r="AR127" s="122" t="s">
        <v>21</v>
      </c>
      <c r="AT127" s="129" t="s">
        <v>80</v>
      </c>
      <c r="AU127" s="129" t="s">
        <v>81</v>
      </c>
      <c r="AY127" s="122" t="s">
        <v>187</v>
      </c>
      <c r="BK127" s="130">
        <f>BK128+BK138+BK150+BK160+BK169+BK190+BK200+BK211+BK216</f>
        <v>0</v>
      </c>
    </row>
    <row r="128" spans="2:63" s="11" customFormat="1" ht="22.8" customHeight="1">
      <c r="B128" s="121"/>
      <c r="D128" s="122" t="s">
        <v>80</v>
      </c>
      <c r="E128" s="131" t="s">
        <v>1399</v>
      </c>
      <c r="F128" s="131" t="s">
        <v>2585</v>
      </c>
      <c r="I128" s="124"/>
      <c r="J128" s="132">
        <f>BK128</f>
        <v>0</v>
      </c>
      <c r="L128" s="121"/>
      <c r="M128" s="126"/>
      <c r="P128" s="127">
        <f>SUM(P129:P137)</f>
        <v>0</v>
      </c>
      <c r="R128" s="127">
        <f>SUM(R129:R137)</f>
        <v>0</v>
      </c>
      <c r="T128" s="128">
        <f>SUM(T129:T137)</f>
        <v>0</v>
      </c>
      <c r="AR128" s="122" t="s">
        <v>21</v>
      </c>
      <c r="AT128" s="129" t="s">
        <v>80</v>
      </c>
      <c r="AU128" s="129" t="s">
        <v>21</v>
      </c>
      <c r="AY128" s="122" t="s">
        <v>187</v>
      </c>
      <c r="BK128" s="130">
        <f>SUM(BK129:BK137)</f>
        <v>0</v>
      </c>
    </row>
    <row r="129" spans="2:65" s="1" customFormat="1" ht="16.5" customHeight="1">
      <c r="B129" s="33"/>
      <c r="C129" s="133" t="s">
        <v>21</v>
      </c>
      <c r="D129" s="133" t="s">
        <v>189</v>
      </c>
      <c r="E129" s="134" t="s">
        <v>2586</v>
      </c>
      <c r="F129" s="135" t="s">
        <v>2587</v>
      </c>
      <c r="G129" s="136" t="s">
        <v>201</v>
      </c>
      <c r="H129" s="137">
        <v>150</v>
      </c>
      <c r="I129" s="138"/>
      <c r="J129" s="139">
        <f>ROUND(I129*H129,2)</f>
        <v>0</v>
      </c>
      <c r="K129" s="135" t="s">
        <v>1</v>
      </c>
      <c r="L129" s="33"/>
      <c r="M129" s="140" t="s">
        <v>1</v>
      </c>
      <c r="N129" s="141" t="s">
        <v>46</v>
      </c>
      <c r="P129" s="142">
        <f>O129*H129</f>
        <v>0</v>
      </c>
      <c r="Q129" s="142">
        <v>0</v>
      </c>
      <c r="R129" s="142">
        <f>Q129*H129</f>
        <v>0</v>
      </c>
      <c r="S129" s="142">
        <v>0</v>
      </c>
      <c r="T129" s="143">
        <f>S129*H129</f>
        <v>0</v>
      </c>
      <c r="AR129" s="144" t="s">
        <v>194</v>
      </c>
      <c r="AT129" s="144" t="s">
        <v>189</v>
      </c>
      <c r="AU129" s="144" t="s">
        <v>91</v>
      </c>
      <c r="AY129" s="18" t="s">
        <v>187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8" t="s">
        <v>21</v>
      </c>
      <c r="BK129" s="145">
        <f>ROUND(I129*H129,2)</f>
        <v>0</v>
      </c>
      <c r="BL129" s="18" t="s">
        <v>194</v>
      </c>
      <c r="BM129" s="144" t="s">
        <v>91</v>
      </c>
    </row>
    <row r="130" spans="2:65" s="1" customFormat="1" ht="16.5" customHeight="1">
      <c r="B130" s="33"/>
      <c r="C130" s="133" t="s">
        <v>91</v>
      </c>
      <c r="D130" s="133" t="s">
        <v>189</v>
      </c>
      <c r="E130" s="134" t="s">
        <v>2588</v>
      </c>
      <c r="F130" s="135" t="s">
        <v>2589</v>
      </c>
      <c r="G130" s="136" t="s">
        <v>201</v>
      </c>
      <c r="H130" s="137">
        <v>260</v>
      </c>
      <c r="I130" s="138"/>
      <c r="J130" s="139">
        <f>ROUND(I130*H130,2)</f>
        <v>0</v>
      </c>
      <c r="K130" s="135" t="s">
        <v>1</v>
      </c>
      <c r="L130" s="33"/>
      <c r="M130" s="140" t="s">
        <v>1</v>
      </c>
      <c r="N130" s="141" t="s">
        <v>46</v>
      </c>
      <c r="P130" s="142">
        <f>O130*H130</f>
        <v>0</v>
      </c>
      <c r="Q130" s="142">
        <v>0</v>
      </c>
      <c r="R130" s="142">
        <f>Q130*H130</f>
        <v>0</v>
      </c>
      <c r="S130" s="142">
        <v>0</v>
      </c>
      <c r="T130" s="143">
        <f>S130*H130</f>
        <v>0</v>
      </c>
      <c r="AR130" s="144" t="s">
        <v>194</v>
      </c>
      <c r="AT130" s="144" t="s">
        <v>189</v>
      </c>
      <c r="AU130" s="144" t="s">
        <v>91</v>
      </c>
      <c r="AY130" s="18" t="s">
        <v>187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8" t="s">
        <v>21</v>
      </c>
      <c r="BK130" s="145">
        <f>ROUND(I130*H130,2)</f>
        <v>0</v>
      </c>
      <c r="BL130" s="18" t="s">
        <v>194</v>
      </c>
      <c r="BM130" s="144" t="s">
        <v>194</v>
      </c>
    </row>
    <row r="131" spans="2:65" s="1" customFormat="1" ht="16.5" customHeight="1">
      <c r="B131" s="33"/>
      <c r="C131" s="133" t="s">
        <v>205</v>
      </c>
      <c r="D131" s="133" t="s">
        <v>189</v>
      </c>
      <c r="E131" s="134" t="s">
        <v>2590</v>
      </c>
      <c r="F131" s="135" t="s">
        <v>2591</v>
      </c>
      <c r="G131" s="136" t="s">
        <v>192</v>
      </c>
      <c r="H131" s="137">
        <v>12.99</v>
      </c>
      <c r="I131" s="138"/>
      <c r="J131" s="139">
        <f>ROUND(I131*H131,2)</f>
        <v>0</v>
      </c>
      <c r="K131" s="135" t="s">
        <v>1</v>
      </c>
      <c r="L131" s="33"/>
      <c r="M131" s="140" t="s">
        <v>1</v>
      </c>
      <c r="N131" s="141" t="s">
        <v>46</v>
      </c>
      <c r="P131" s="142">
        <f>O131*H131</f>
        <v>0</v>
      </c>
      <c r="Q131" s="142">
        <v>0</v>
      </c>
      <c r="R131" s="142">
        <f>Q131*H131</f>
        <v>0</v>
      </c>
      <c r="S131" s="142">
        <v>0</v>
      </c>
      <c r="T131" s="143">
        <f>S131*H131</f>
        <v>0</v>
      </c>
      <c r="AR131" s="144" t="s">
        <v>194</v>
      </c>
      <c r="AT131" s="144" t="s">
        <v>189</v>
      </c>
      <c r="AU131" s="144" t="s">
        <v>91</v>
      </c>
      <c r="AY131" s="18" t="s">
        <v>187</v>
      </c>
      <c r="BE131" s="145">
        <f>IF(N131="základní",J131,0)</f>
        <v>0</v>
      </c>
      <c r="BF131" s="145">
        <f>IF(N131="snížená",J131,0)</f>
        <v>0</v>
      </c>
      <c r="BG131" s="145">
        <f>IF(N131="zákl. přenesená",J131,0)</f>
        <v>0</v>
      </c>
      <c r="BH131" s="145">
        <f>IF(N131="sníž. přenesená",J131,0)</f>
        <v>0</v>
      </c>
      <c r="BI131" s="145">
        <f>IF(N131="nulová",J131,0)</f>
        <v>0</v>
      </c>
      <c r="BJ131" s="18" t="s">
        <v>21</v>
      </c>
      <c r="BK131" s="145">
        <f>ROUND(I131*H131,2)</f>
        <v>0</v>
      </c>
      <c r="BL131" s="18" t="s">
        <v>194</v>
      </c>
      <c r="BM131" s="144" t="s">
        <v>223</v>
      </c>
    </row>
    <row r="132" spans="2:65" s="12" customFormat="1" ht="10.199999999999999">
      <c r="B132" s="146"/>
      <c r="D132" s="147" t="s">
        <v>196</v>
      </c>
      <c r="E132" s="148" t="s">
        <v>1</v>
      </c>
      <c r="F132" s="149" t="s">
        <v>2592</v>
      </c>
      <c r="H132" s="150">
        <v>12.99</v>
      </c>
      <c r="I132" s="151"/>
      <c r="L132" s="146"/>
      <c r="M132" s="152"/>
      <c r="T132" s="153"/>
      <c r="AT132" s="148" t="s">
        <v>196</v>
      </c>
      <c r="AU132" s="148" t="s">
        <v>91</v>
      </c>
      <c r="AV132" s="12" t="s">
        <v>91</v>
      </c>
      <c r="AW132" s="12" t="s">
        <v>36</v>
      </c>
      <c r="AX132" s="12" t="s">
        <v>81</v>
      </c>
      <c r="AY132" s="148" t="s">
        <v>187</v>
      </c>
    </row>
    <row r="133" spans="2:65" s="13" customFormat="1" ht="10.199999999999999">
      <c r="B133" s="154"/>
      <c r="D133" s="147" t="s">
        <v>196</v>
      </c>
      <c r="E133" s="155" t="s">
        <v>1</v>
      </c>
      <c r="F133" s="156" t="s">
        <v>198</v>
      </c>
      <c r="H133" s="157">
        <v>12.99</v>
      </c>
      <c r="I133" s="158"/>
      <c r="L133" s="154"/>
      <c r="M133" s="159"/>
      <c r="T133" s="160"/>
      <c r="AT133" s="155" t="s">
        <v>196</v>
      </c>
      <c r="AU133" s="155" t="s">
        <v>91</v>
      </c>
      <c r="AV133" s="13" t="s">
        <v>194</v>
      </c>
      <c r="AW133" s="13" t="s">
        <v>36</v>
      </c>
      <c r="AX133" s="13" t="s">
        <v>21</v>
      </c>
      <c r="AY133" s="155" t="s">
        <v>187</v>
      </c>
    </row>
    <row r="134" spans="2:65" s="1" customFormat="1" ht="16.5" customHeight="1">
      <c r="B134" s="33"/>
      <c r="C134" s="133" t="s">
        <v>194</v>
      </c>
      <c r="D134" s="133" t="s">
        <v>189</v>
      </c>
      <c r="E134" s="134" t="s">
        <v>2593</v>
      </c>
      <c r="F134" s="135" t="s">
        <v>2594</v>
      </c>
      <c r="G134" s="136" t="s">
        <v>192</v>
      </c>
      <c r="H134" s="137">
        <v>17.32</v>
      </c>
      <c r="I134" s="138"/>
      <c r="J134" s="139">
        <f>ROUND(I134*H134,2)</f>
        <v>0</v>
      </c>
      <c r="K134" s="135" t="s">
        <v>1</v>
      </c>
      <c r="L134" s="33"/>
      <c r="M134" s="140" t="s">
        <v>1</v>
      </c>
      <c r="N134" s="141" t="s">
        <v>46</v>
      </c>
      <c r="P134" s="142">
        <f>O134*H134</f>
        <v>0</v>
      </c>
      <c r="Q134" s="142">
        <v>0</v>
      </c>
      <c r="R134" s="142">
        <f>Q134*H134</f>
        <v>0</v>
      </c>
      <c r="S134" s="142">
        <v>0</v>
      </c>
      <c r="T134" s="143">
        <f>S134*H134</f>
        <v>0</v>
      </c>
      <c r="AR134" s="144" t="s">
        <v>194</v>
      </c>
      <c r="AT134" s="144" t="s">
        <v>189</v>
      </c>
      <c r="AU134" s="144" t="s">
        <v>91</v>
      </c>
      <c r="AY134" s="18" t="s">
        <v>187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8" t="s">
        <v>21</v>
      </c>
      <c r="BK134" s="145">
        <f>ROUND(I134*H134,2)</f>
        <v>0</v>
      </c>
      <c r="BL134" s="18" t="s">
        <v>194</v>
      </c>
      <c r="BM134" s="144" t="s">
        <v>234</v>
      </c>
    </row>
    <row r="135" spans="2:65" s="12" customFormat="1" ht="10.199999999999999">
      <c r="B135" s="146"/>
      <c r="D135" s="147" t="s">
        <v>196</v>
      </c>
      <c r="E135" s="148" t="s">
        <v>1</v>
      </c>
      <c r="F135" s="149" t="s">
        <v>2595</v>
      </c>
      <c r="H135" s="150">
        <v>17.32</v>
      </c>
      <c r="I135" s="151"/>
      <c r="L135" s="146"/>
      <c r="M135" s="152"/>
      <c r="T135" s="153"/>
      <c r="AT135" s="148" t="s">
        <v>196</v>
      </c>
      <c r="AU135" s="148" t="s">
        <v>91</v>
      </c>
      <c r="AV135" s="12" t="s">
        <v>91</v>
      </c>
      <c r="AW135" s="12" t="s">
        <v>36</v>
      </c>
      <c r="AX135" s="12" t="s">
        <v>81</v>
      </c>
      <c r="AY135" s="148" t="s">
        <v>187</v>
      </c>
    </row>
    <row r="136" spans="2:65" s="13" customFormat="1" ht="10.199999999999999">
      <c r="B136" s="154"/>
      <c r="D136" s="147" t="s">
        <v>196</v>
      </c>
      <c r="E136" s="155" t="s">
        <v>1</v>
      </c>
      <c r="F136" s="156" t="s">
        <v>198</v>
      </c>
      <c r="H136" s="157">
        <v>17.32</v>
      </c>
      <c r="I136" s="158"/>
      <c r="L136" s="154"/>
      <c r="M136" s="159"/>
      <c r="T136" s="160"/>
      <c r="AT136" s="155" t="s">
        <v>196</v>
      </c>
      <c r="AU136" s="155" t="s">
        <v>91</v>
      </c>
      <c r="AV136" s="13" t="s">
        <v>194</v>
      </c>
      <c r="AW136" s="13" t="s">
        <v>36</v>
      </c>
      <c r="AX136" s="13" t="s">
        <v>21</v>
      </c>
      <c r="AY136" s="155" t="s">
        <v>187</v>
      </c>
    </row>
    <row r="137" spans="2:65" s="1" customFormat="1" ht="16.5" customHeight="1">
      <c r="B137" s="33"/>
      <c r="C137" s="133" t="s">
        <v>215</v>
      </c>
      <c r="D137" s="133" t="s">
        <v>189</v>
      </c>
      <c r="E137" s="134" t="s">
        <v>2596</v>
      </c>
      <c r="F137" s="135" t="s">
        <v>2597</v>
      </c>
      <c r="G137" s="136" t="s">
        <v>230</v>
      </c>
      <c r="H137" s="137">
        <v>5</v>
      </c>
      <c r="I137" s="138"/>
      <c r="J137" s="139">
        <f>ROUND(I137*H137,2)</f>
        <v>0</v>
      </c>
      <c r="K137" s="135" t="s">
        <v>1</v>
      </c>
      <c r="L137" s="33"/>
      <c r="M137" s="140" t="s">
        <v>1</v>
      </c>
      <c r="N137" s="141" t="s">
        <v>46</v>
      </c>
      <c r="P137" s="142">
        <f>O137*H137</f>
        <v>0</v>
      </c>
      <c r="Q137" s="142">
        <v>0</v>
      </c>
      <c r="R137" s="142">
        <f>Q137*H137</f>
        <v>0</v>
      </c>
      <c r="S137" s="142">
        <v>0</v>
      </c>
      <c r="T137" s="143">
        <f>S137*H137</f>
        <v>0</v>
      </c>
      <c r="AR137" s="144" t="s">
        <v>194</v>
      </c>
      <c r="AT137" s="144" t="s">
        <v>189</v>
      </c>
      <c r="AU137" s="144" t="s">
        <v>91</v>
      </c>
      <c r="AY137" s="18" t="s">
        <v>187</v>
      </c>
      <c r="BE137" s="145">
        <f>IF(N137="základní",J137,0)</f>
        <v>0</v>
      </c>
      <c r="BF137" s="145">
        <f>IF(N137="snížená",J137,0)</f>
        <v>0</v>
      </c>
      <c r="BG137" s="145">
        <f>IF(N137="zákl. přenesená",J137,0)</f>
        <v>0</v>
      </c>
      <c r="BH137" s="145">
        <f>IF(N137="sníž. přenesená",J137,0)</f>
        <v>0</v>
      </c>
      <c r="BI137" s="145">
        <f>IF(N137="nulová",J137,0)</f>
        <v>0</v>
      </c>
      <c r="BJ137" s="18" t="s">
        <v>21</v>
      </c>
      <c r="BK137" s="145">
        <f>ROUND(I137*H137,2)</f>
        <v>0</v>
      </c>
      <c r="BL137" s="18" t="s">
        <v>194</v>
      </c>
      <c r="BM137" s="144" t="s">
        <v>26</v>
      </c>
    </row>
    <row r="138" spans="2:65" s="11" customFormat="1" ht="22.8" customHeight="1">
      <c r="B138" s="121"/>
      <c r="D138" s="122" t="s">
        <v>80</v>
      </c>
      <c r="E138" s="131" t="s">
        <v>1413</v>
      </c>
      <c r="F138" s="131" t="s">
        <v>2598</v>
      </c>
      <c r="I138" s="124"/>
      <c r="J138" s="132">
        <f>BK138</f>
        <v>0</v>
      </c>
      <c r="L138" s="121"/>
      <c r="M138" s="126"/>
      <c r="P138" s="127">
        <f>SUM(P139:P149)</f>
        <v>0</v>
      </c>
      <c r="R138" s="127">
        <f>SUM(R139:R149)</f>
        <v>0</v>
      </c>
      <c r="T138" s="128">
        <f>SUM(T139:T149)</f>
        <v>0</v>
      </c>
      <c r="AR138" s="122" t="s">
        <v>21</v>
      </c>
      <c r="AT138" s="129" t="s">
        <v>80</v>
      </c>
      <c r="AU138" s="129" t="s">
        <v>21</v>
      </c>
      <c r="AY138" s="122" t="s">
        <v>187</v>
      </c>
      <c r="BK138" s="130">
        <f>SUM(BK139:BK149)</f>
        <v>0</v>
      </c>
    </row>
    <row r="139" spans="2:65" s="1" customFormat="1" ht="16.5" customHeight="1">
      <c r="B139" s="33"/>
      <c r="C139" s="133" t="s">
        <v>223</v>
      </c>
      <c r="D139" s="133" t="s">
        <v>189</v>
      </c>
      <c r="E139" s="134" t="s">
        <v>2599</v>
      </c>
      <c r="F139" s="135" t="s">
        <v>2600</v>
      </c>
      <c r="G139" s="136" t="s">
        <v>2601</v>
      </c>
      <c r="H139" s="137">
        <v>100</v>
      </c>
      <c r="I139" s="138"/>
      <c r="J139" s="139">
        <f t="shared" ref="J139:J149" si="0">ROUND(I139*H139,2)</f>
        <v>0</v>
      </c>
      <c r="K139" s="135" t="s">
        <v>1</v>
      </c>
      <c r="L139" s="33"/>
      <c r="M139" s="140" t="s">
        <v>1</v>
      </c>
      <c r="N139" s="141" t="s">
        <v>46</v>
      </c>
      <c r="P139" s="142">
        <f t="shared" ref="P139:P149" si="1">O139*H139</f>
        <v>0</v>
      </c>
      <c r="Q139" s="142">
        <v>0</v>
      </c>
      <c r="R139" s="142">
        <f t="shared" ref="R139:R149" si="2">Q139*H139</f>
        <v>0</v>
      </c>
      <c r="S139" s="142">
        <v>0</v>
      </c>
      <c r="T139" s="143">
        <f t="shared" ref="T139:T149" si="3">S139*H139</f>
        <v>0</v>
      </c>
      <c r="AR139" s="144" t="s">
        <v>194</v>
      </c>
      <c r="AT139" s="144" t="s">
        <v>189</v>
      </c>
      <c r="AU139" s="144" t="s">
        <v>91</v>
      </c>
      <c r="AY139" s="18" t="s">
        <v>187</v>
      </c>
      <c r="BE139" s="145">
        <f t="shared" ref="BE139:BE149" si="4">IF(N139="základní",J139,0)</f>
        <v>0</v>
      </c>
      <c r="BF139" s="145">
        <f t="shared" ref="BF139:BF149" si="5">IF(N139="snížená",J139,0)</f>
        <v>0</v>
      </c>
      <c r="BG139" s="145">
        <f t="shared" ref="BG139:BG149" si="6">IF(N139="zákl. přenesená",J139,0)</f>
        <v>0</v>
      </c>
      <c r="BH139" s="145">
        <f t="shared" ref="BH139:BH149" si="7">IF(N139="sníž. přenesená",J139,0)</f>
        <v>0</v>
      </c>
      <c r="BI139" s="145">
        <f t="shared" ref="BI139:BI149" si="8">IF(N139="nulová",J139,0)</f>
        <v>0</v>
      </c>
      <c r="BJ139" s="18" t="s">
        <v>21</v>
      </c>
      <c r="BK139" s="145">
        <f t="shared" ref="BK139:BK149" si="9">ROUND(I139*H139,2)</f>
        <v>0</v>
      </c>
      <c r="BL139" s="18" t="s">
        <v>194</v>
      </c>
      <c r="BM139" s="144" t="s">
        <v>8</v>
      </c>
    </row>
    <row r="140" spans="2:65" s="1" customFormat="1" ht="16.5" customHeight="1">
      <c r="B140" s="33"/>
      <c r="C140" s="133" t="s">
        <v>227</v>
      </c>
      <c r="D140" s="133" t="s">
        <v>189</v>
      </c>
      <c r="E140" s="134" t="s">
        <v>2602</v>
      </c>
      <c r="F140" s="135" t="s">
        <v>2603</v>
      </c>
      <c r="G140" s="136" t="s">
        <v>2604</v>
      </c>
      <c r="H140" s="137">
        <v>2</v>
      </c>
      <c r="I140" s="138"/>
      <c r="J140" s="139">
        <f t="shared" si="0"/>
        <v>0</v>
      </c>
      <c r="K140" s="135" t="s">
        <v>1</v>
      </c>
      <c r="L140" s="33"/>
      <c r="M140" s="140" t="s">
        <v>1</v>
      </c>
      <c r="N140" s="141" t="s">
        <v>46</v>
      </c>
      <c r="P140" s="142">
        <f t="shared" si="1"/>
        <v>0</v>
      </c>
      <c r="Q140" s="142">
        <v>0</v>
      </c>
      <c r="R140" s="142">
        <f t="shared" si="2"/>
        <v>0</v>
      </c>
      <c r="S140" s="142">
        <v>0</v>
      </c>
      <c r="T140" s="143">
        <f t="shared" si="3"/>
        <v>0</v>
      </c>
      <c r="AR140" s="144" t="s">
        <v>194</v>
      </c>
      <c r="AT140" s="144" t="s">
        <v>189</v>
      </c>
      <c r="AU140" s="144" t="s">
        <v>91</v>
      </c>
      <c r="AY140" s="18" t="s">
        <v>187</v>
      </c>
      <c r="BE140" s="145">
        <f t="shared" si="4"/>
        <v>0</v>
      </c>
      <c r="BF140" s="145">
        <f t="shared" si="5"/>
        <v>0</v>
      </c>
      <c r="BG140" s="145">
        <f t="shared" si="6"/>
        <v>0</v>
      </c>
      <c r="BH140" s="145">
        <f t="shared" si="7"/>
        <v>0</v>
      </c>
      <c r="BI140" s="145">
        <f t="shared" si="8"/>
        <v>0</v>
      </c>
      <c r="BJ140" s="18" t="s">
        <v>21</v>
      </c>
      <c r="BK140" s="145">
        <f t="shared" si="9"/>
        <v>0</v>
      </c>
      <c r="BL140" s="18" t="s">
        <v>194</v>
      </c>
      <c r="BM140" s="144" t="s">
        <v>267</v>
      </c>
    </row>
    <row r="141" spans="2:65" s="1" customFormat="1" ht="16.5" customHeight="1">
      <c r="B141" s="33"/>
      <c r="C141" s="133" t="s">
        <v>227</v>
      </c>
      <c r="D141" s="133" t="s">
        <v>189</v>
      </c>
      <c r="E141" s="134" t="s">
        <v>2605</v>
      </c>
      <c r="F141" s="135" t="s">
        <v>2606</v>
      </c>
      <c r="G141" s="136" t="s">
        <v>2601</v>
      </c>
      <c r="H141" s="137">
        <v>200</v>
      </c>
      <c r="I141" s="138"/>
      <c r="J141" s="139">
        <f t="shared" si="0"/>
        <v>0</v>
      </c>
      <c r="K141" s="135" t="s">
        <v>1</v>
      </c>
      <c r="L141" s="33"/>
      <c r="M141" s="140" t="s">
        <v>1</v>
      </c>
      <c r="N141" s="141" t="s">
        <v>46</v>
      </c>
      <c r="P141" s="142">
        <f t="shared" si="1"/>
        <v>0</v>
      </c>
      <c r="Q141" s="142">
        <v>0</v>
      </c>
      <c r="R141" s="142">
        <f t="shared" si="2"/>
        <v>0</v>
      </c>
      <c r="S141" s="142">
        <v>0</v>
      </c>
      <c r="T141" s="143">
        <f t="shared" si="3"/>
        <v>0</v>
      </c>
      <c r="AR141" s="144" t="s">
        <v>194</v>
      </c>
      <c r="AT141" s="144" t="s">
        <v>189</v>
      </c>
      <c r="AU141" s="144" t="s">
        <v>91</v>
      </c>
      <c r="AY141" s="18" t="s">
        <v>187</v>
      </c>
      <c r="BE141" s="145">
        <f t="shared" si="4"/>
        <v>0</v>
      </c>
      <c r="BF141" s="145">
        <f t="shared" si="5"/>
        <v>0</v>
      </c>
      <c r="BG141" s="145">
        <f t="shared" si="6"/>
        <v>0</v>
      </c>
      <c r="BH141" s="145">
        <f t="shared" si="7"/>
        <v>0</v>
      </c>
      <c r="BI141" s="145">
        <f t="shared" si="8"/>
        <v>0</v>
      </c>
      <c r="BJ141" s="18" t="s">
        <v>21</v>
      </c>
      <c r="BK141" s="145">
        <f t="shared" si="9"/>
        <v>0</v>
      </c>
      <c r="BL141" s="18" t="s">
        <v>194</v>
      </c>
      <c r="BM141" s="144" t="s">
        <v>278</v>
      </c>
    </row>
    <row r="142" spans="2:65" s="1" customFormat="1" ht="16.5" customHeight="1">
      <c r="B142" s="33"/>
      <c r="C142" s="133" t="s">
        <v>234</v>
      </c>
      <c r="D142" s="133" t="s">
        <v>189</v>
      </c>
      <c r="E142" s="134" t="s">
        <v>2607</v>
      </c>
      <c r="F142" s="135" t="s">
        <v>2608</v>
      </c>
      <c r="G142" s="136" t="s">
        <v>2601</v>
      </c>
      <c r="H142" s="137">
        <v>600</v>
      </c>
      <c r="I142" s="138"/>
      <c r="J142" s="139">
        <f t="shared" si="0"/>
        <v>0</v>
      </c>
      <c r="K142" s="135" t="s">
        <v>1</v>
      </c>
      <c r="L142" s="33"/>
      <c r="M142" s="140" t="s">
        <v>1</v>
      </c>
      <c r="N142" s="141" t="s">
        <v>46</v>
      </c>
      <c r="P142" s="142">
        <f t="shared" si="1"/>
        <v>0</v>
      </c>
      <c r="Q142" s="142">
        <v>0</v>
      </c>
      <c r="R142" s="142">
        <f t="shared" si="2"/>
        <v>0</v>
      </c>
      <c r="S142" s="142">
        <v>0</v>
      </c>
      <c r="T142" s="143">
        <f t="shared" si="3"/>
        <v>0</v>
      </c>
      <c r="AR142" s="144" t="s">
        <v>194</v>
      </c>
      <c r="AT142" s="144" t="s">
        <v>189</v>
      </c>
      <c r="AU142" s="144" t="s">
        <v>91</v>
      </c>
      <c r="AY142" s="18" t="s">
        <v>187</v>
      </c>
      <c r="BE142" s="145">
        <f t="shared" si="4"/>
        <v>0</v>
      </c>
      <c r="BF142" s="145">
        <f t="shared" si="5"/>
        <v>0</v>
      </c>
      <c r="BG142" s="145">
        <f t="shared" si="6"/>
        <v>0</v>
      </c>
      <c r="BH142" s="145">
        <f t="shared" si="7"/>
        <v>0</v>
      </c>
      <c r="BI142" s="145">
        <f t="shared" si="8"/>
        <v>0</v>
      </c>
      <c r="BJ142" s="18" t="s">
        <v>21</v>
      </c>
      <c r="BK142" s="145">
        <f t="shared" si="9"/>
        <v>0</v>
      </c>
      <c r="BL142" s="18" t="s">
        <v>194</v>
      </c>
      <c r="BM142" s="144" t="s">
        <v>289</v>
      </c>
    </row>
    <row r="143" spans="2:65" s="1" customFormat="1" ht="16.5" customHeight="1">
      <c r="B143" s="33"/>
      <c r="C143" s="133" t="s">
        <v>239</v>
      </c>
      <c r="D143" s="133" t="s">
        <v>189</v>
      </c>
      <c r="E143" s="134" t="s">
        <v>2609</v>
      </c>
      <c r="F143" s="135" t="s">
        <v>2610</v>
      </c>
      <c r="G143" s="136" t="s">
        <v>2604</v>
      </c>
      <c r="H143" s="137">
        <v>1</v>
      </c>
      <c r="I143" s="138"/>
      <c r="J143" s="139">
        <f t="shared" si="0"/>
        <v>0</v>
      </c>
      <c r="K143" s="135" t="s">
        <v>1</v>
      </c>
      <c r="L143" s="33"/>
      <c r="M143" s="140" t="s">
        <v>1</v>
      </c>
      <c r="N143" s="141" t="s">
        <v>46</v>
      </c>
      <c r="P143" s="142">
        <f t="shared" si="1"/>
        <v>0</v>
      </c>
      <c r="Q143" s="142">
        <v>0</v>
      </c>
      <c r="R143" s="142">
        <f t="shared" si="2"/>
        <v>0</v>
      </c>
      <c r="S143" s="142">
        <v>0</v>
      </c>
      <c r="T143" s="143">
        <f t="shared" si="3"/>
        <v>0</v>
      </c>
      <c r="AR143" s="144" t="s">
        <v>194</v>
      </c>
      <c r="AT143" s="144" t="s">
        <v>189</v>
      </c>
      <c r="AU143" s="144" t="s">
        <v>91</v>
      </c>
      <c r="AY143" s="18" t="s">
        <v>187</v>
      </c>
      <c r="BE143" s="145">
        <f t="shared" si="4"/>
        <v>0</v>
      </c>
      <c r="BF143" s="145">
        <f t="shared" si="5"/>
        <v>0</v>
      </c>
      <c r="BG143" s="145">
        <f t="shared" si="6"/>
        <v>0</v>
      </c>
      <c r="BH143" s="145">
        <f t="shared" si="7"/>
        <v>0</v>
      </c>
      <c r="BI143" s="145">
        <f t="shared" si="8"/>
        <v>0</v>
      </c>
      <c r="BJ143" s="18" t="s">
        <v>21</v>
      </c>
      <c r="BK143" s="145">
        <f t="shared" si="9"/>
        <v>0</v>
      </c>
      <c r="BL143" s="18" t="s">
        <v>194</v>
      </c>
      <c r="BM143" s="144" t="s">
        <v>299</v>
      </c>
    </row>
    <row r="144" spans="2:65" s="1" customFormat="1" ht="16.5" customHeight="1">
      <c r="B144" s="33"/>
      <c r="C144" s="133" t="s">
        <v>26</v>
      </c>
      <c r="D144" s="133" t="s">
        <v>189</v>
      </c>
      <c r="E144" s="134" t="s">
        <v>2611</v>
      </c>
      <c r="F144" s="135" t="s">
        <v>2612</v>
      </c>
      <c r="G144" s="136" t="s">
        <v>2601</v>
      </c>
      <c r="H144" s="137">
        <v>250</v>
      </c>
      <c r="I144" s="138"/>
      <c r="J144" s="139">
        <f t="shared" si="0"/>
        <v>0</v>
      </c>
      <c r="K144" s="135" t="s">
        <v>1</v>
      </c>
      <c r="L144" s="33"/>
      <c r="M144" s="140" t="s">
        <v>1</v>
      </c>
      <c r="N144" s="141" t="s">
        <v>46</v>
      </c>
      <c r="P144" s="142">
        <f t="shared" si="1"/>
        <v>0</v>
      </c>
      <c r="Q144" s="142">
        <v>0</v>
      </c>
      <c r="R144" s="142">
        <f t="shared" si="2"/>
        <v>0</v>
      </c>
      <c r="S144" s="142">
        <v>0</v>
      </c>
      <c r="T144" s="143">
        <f t="shared" si="3"/>
        <v>0</v>
      </c>
      <c r="AR144" s="144" t="s">
        <v>194</v>
      </c>
      <c r="AT144" s="144" t="s">
        <v>189</v>
      </c>
      <c r="AU144" s="144" t="s">
        <v>91</v>
      </c>
      <c r="AY144" s="18" t="s">
        <v>187</v>
      </c>
      <c r="BE144" s="145">
        <f t="shared" si="4"/>
        <v>0</v>
      </c>
      <c r="BF144" s="145">
        <f t="shared" si="5"/>
        <v>0</v>
      </c>
      <c r="BG144" s="145">
        <f t="shared" si="6"/>
        <v>0</v>
      </c>
      <c r="BH144" s="145">
        <f t="shared" si="7"/>
        <v>0</v>
      </c>
      <c r="BI144" s="145">
        <f t="shared" si="8"/>
        <v>0</v>
      </c>
      <c r="BJ144" s="18" t="s">
        <v>21</v>
      </c>
      <c r="BK144" s="145">
        <f t="shared" si="9"/>
        <v>0</v>
      </c>
      <c r="BL144" s="18" t="s">
        <v>194</v>
      </c>
      <c r="BM144" s="144" t="s">
        <v>308</v>
      </c>
    </row>
    <row r="145" spans="2:65" s="1" customFormat="1" ht="16.5" customHeight="1">
      <c r="B145" s="33"/>
      <c r="C145" s="133" t="s">
        <v>250</v>
      </c>
      <c r="D145" s="133" t="s">
        <v>189</v>
      </c>
      <c r="E145" s="134" t="s">
        <v>2613</v>
      </c>
      <c r="F145" s="135" t="s">
        <v>2614</v>
      </c>
      <c r="G145" s="136" t="s">
        <v>2604</v>
      </c>
      <c r="H145" s="137">
        <v>5</v>
      </c>
      <c r="I145" s="138"/>
      <c r="J145" s="139">
        <f t="shared" si="0"/>
        <v>0</v>
      </c>
      <c r="K145" s="135" t="s">
        <v>1</v>
      </c>
      <c r="L145" s="33"/>
      <c r="M145" s="140" t="s">
        <v>1</v>
      </c>
      <c r="N145" s="141" t="s">
        <v>46</v>
      </c>
      <c r="P145" s="142">
        <f t="shared" si="1"/>
        <v>0</v>
      </c>
      <c r="Q145" s="142">
        <v>0</v>
      </c>
      <c r="R145" s="142">
        <f t="shared" si="2"/>
        <v>0</v>
      </c>
      <c r="S145" s="142">
        <v>0</v>
      </c>
      <c r="T145" s="143">
        <f t="shared" si="3"/>
        <v>0</v>
      </c>
      <c r="AR145" s="144" t="s">
        <v>194</v>
      </c>
      <c r="AT145" s="144" t="s">
        <v>189</v>
      </c>
      <c r="AU145" s="144" t="s">
        <v>91</v>
      </c>
      <c r="AY145" s="18" t="s">
        <v>187</v>
      </c>
      <c r="BE145" s="145">
        <f t="shared" si="4"/>
        <v>0</v>
      </c>
      <c r="BF145" s="145">
        <f t="shared" si="5"/>
        <v>0</v>
      </c>
      <c r="BG145" s="145">
        <f t="shared" si="6"/>
        <v>0</v>
      </c>
      <c r="BH145" s="145">
        <f t="shared" si="7"/>
        <v>0</v>
      </c>
      <c r="BI145" s="145">
        <f t="shared" si="8"/>
        <v>0</v>
      </c>
      <c r="BJ145" s="18" t="s">
        <v>21</v>
      </c>
      <c r="BK145" s="145">
        <f t="shared" si="9"/>
        <v>0</v>
      </c>
      <c r="BL145" s="18" t="s">
        <v>194</v>
      </c>
      <c r="BM145" s="144" t="s">
        <v>323</v>
      </c>
    </row>
    <row r="146" spans="2:65" s="1" customFormat="1" ht="16.5" customHeight="1">
      <c r="B146" s="33"/>
      <c r="C146" s="133" t="s">
        <v>8</v>
      </c>
      <c r="D146" s="133" t="s">
        <v>189</v>
      </c>
      <c r="E146" s="134" t="s">
        <v>2615</v>
      </c>
      <c r="F146" s="135" t="s">
        <v>2616</v>
      </c>
      <c r="G146" s="136" t="s">
        <v>2604</v>
      </c>
      <c r="H146" s="137">
        <v>7</v>
      </c>
      <c r="I146" s="138"/>
      <c r="J146" s="139">
        <f t="shared" si="0"/>
        <v>0</v>
      </c>
      <c r="K146" s="135" t="s">
        <v>1</v>
      </c>
      <c r="L146" s="33"/>
      <c r="M146" s="140" t="s">
        <v>1</v>
      </c>
      <c r="N146" s="141" t="s">
        <v>46</v>
      </c>
      <c r="P146" s="142">
        <f t="shared" si="1"/>
        <v>0</v>
      </c>
      <c r="Q146" s="142">
        <v>0</v>
      </c>
      <c r="R146" s="142">
        <f t="shared" si="2"/>
        <v>0</v>
      </c>
      <c r="S146" s="142">
        <v>0</v>
      </c>
      <c r="T146" s="143">
        <f t="shared" si="3"/>
        <v>0</v>
      </c>
      <c r="AR146" s="144" t="s">
        <v>194</v>
      </c>
      <c r="AT146" s="144" t="s">
        <v>189</v>
      </c>
      <c r="AU146" s="144" t="s">
        <v>91</v>
      </c>
      <c r="AY146" s="18" t="s">
        <v>187</v>
      </c>
      <c r="BE146" s="145">
        <f t="shared" si="4"/>
        <v>0</v>
      </c>
      <c r="BF146" s="145">
        <f t="shared" si="5"/>
        <v>0</v>
      </c>
      <c r="BG146" s="145">
        <f t="shared" si="6"/>
        <v>0</v>
      </c>
      <c r="BH146" s="145">
        <f t="shared" si="7"/>
        <v>0</v>
      </c>
      <c r="BI146" s="145">
        <f t="shared" si="8"/>
        <v>0</v>
      </c>
      <c r="BJ146" s="18" t="s">
        <v>21</v>
      </c>
      <c r="BK146" s="145">
        <f t="shared" si="9"/>
        <v>0</v>
      </c>
      <c r="BL146" s="18" t="s">
        <v>194</v>
      </c>
      <c r="BM146" s="144" t="s">
        <v>336</v>
      </c>
    </row>
    <row r="147" spans="2:65" s="1" customFormat="1" ht="16.5" customHeight="1">
      <c r="B147" s="33"/>
      <c r="C147" s="133" t="s">
        <v>261</v>
      </c>
      <c r="D147" s="133" t="s">
        <v>189</v>
      </c>
      <c r="E147" s="134" t="s">
        <v>2617</v>
      </c>
      <c r="F147" s="135" t="s">
        <v>2618</v>
      </c>
      <c r="G147" s="136" t="s">
        <v>2601</v>
      </c>
      <c r="H147" s="137">
        <v>120</v>
      </c>
      <c r="I147" s="138"/>
      <c r="J147" s="139">
        <f t="shared" si="0"/>
        <v>0</v>
      </c>
      <c r="K147" s="135" t="s">
        <v>1</v>
      </c>
      <c r="L147" s="33"/>
      <c r="M147" s="140" t="s">
        <v>1</v>
      </c>
      <c r="N147" s="141" t="s">
        <v>46</v>
      </c>
      <c r="P147" s="142">
        <f t="shared" si="1"/>
        <v>0</v>
      </c>
      <c r="Q147" s="142">
        <v>0</v>
      </c>
      <c r="R147" s="142">
        <f t="shared" si="2"/>
        <v>0</v>
      </c>
      <c r="S147" s="142">
        <v>0</v>
      </c>
      <c r="T147" s="143">
        <f t="shared" si="3"/>
        <v>0</v>
      </c>
      <c r="AR147" s="144" t="s">
        <v>194</v>
      </c>
      <c r="AT147" s="144" t="s">
        <v>189</v>
      </c>
      <c r="AU147" s="144" t="s">
        <v>91</v>
      </c>
      <c r="AY147" s="18" t="s">
        <v>187</v>
      </c>
      <c r="BE147" s="145">
        <f t="shared" si="4"/>
        <v>0</v>
      </c>
      <c r="BF147" s="145">
        <f t="shared" si="5"/>
        <v>0</v>
      </c>
      <c r="BG147" s="145">
        <f t="shared" si="6"/>
        <v>0</v>
      </c>
      <c r="BH147" s="145">
        <f t="shared" si="7"/>
        <v>0</v>
      </c>
      <c r="BI147" s="145">
        <f t="shared" si="8"/>
        <v>0</v>
      </c>
      <c r="BJ147" s="18" t="s">
        <v>21</v>
      </c>
      <c r="BK147" s="145">
        <f t="shared" si="9"/>
        <v>0</v>
      </c>
      <c r="BL147" s="18" t="s">
        <v>194</v>
      </c>
      <c r="BM147" s="144" t="s">
        <v>348</v>
      </c>
    </row>
    <row r="148" spans="2:65" s="1" customFormat="1" ht="16.5" customHeight="1">
      <c r="B148" s="33"/>
      <c r="C148" s="133" t="s">
        <v>267</v>
      </c>
      <c r="D148" s="133" t="s">
        <v>189</v>
      </c>
      <c r="E148" s="134" t="s">
        <v>2619</v>
      </c>
      <c r="F148" s="135" t="s">
        <v>2620</v>
      </c>
      <c r="G148" s="136" t="s">
        <v>2604</v>
      </c>
      <c r="H148" s="137">
        <v>8</v>
      </c>
      <c r="I148" s="138"/>
      <c r="J148" s="139">
        <f t="shared" si="0"/>
        <v>0</v>
      </c>
      <c r="K148" s="135" t="s">
        <v>1</v>
      </c>
      <c r="L148" s="33"/>
      <c r="M148" s="140" t="s">
        <v>1</v>
      </c>
      <c r="N148" s="141" t="s">
        <v>46</v>
      </c>
      <c r="P148" s="142">
        <f t="shared" si="1"/>
        <v>0</v>
      </c>
      <c r="Q148" s="142">
        <v>0</v>
      </c>
      <c r="R148" s="142">
        <f t="shared" si="2"/>
        <v>0</v>
      </c>
      <c r="S148" s="142">
        <v>0</v>
      </c>
      <c r="T148" s="143">
        <f t="shared" si="3"/>
        <v>0</v>
      </c>
      <c r="AR148" s="144" t="s">
        <v>194</v>
      </c>
      <c r="AT148" s="144" t="s">
        <v>189</v>
      </c>
      <c r="AU148" s="144" t="s">
        <v>91</v>
      </c>
      <c r="AY148" s="18" t="s">
        <v>187</v>
      </c>
      <c r="BE148" s="145">
        <f t="shared" si="4"/>
        <v>0</v>
      </c>
      <c r="BF148" s="145">
        <f t="shared" si="5"/>
        <v>0</v>
      </c>
      <c r="BG148" s="145">
        <f t="shared" si="6"/>
        <v>0</v>
      </c>
      <c r="BH148" s="145">
        <f t="shared" si="7"/>
        <v>0</v>
      </c>
      <c r="BI148" s="145">
        <f t="shared" si="8"/>
        <v>0</v>
      </c>
      <c r="BJ148" s="18" t="s">
        <v>21</v>
      </c>
      <c r="BK148" s="145">
        <f t="shared" si="9"/>
        <v>0</v>
      </c>
      <c r="BL148" s="18" t="s">
        <v>194</v>
      </c>
      <c r="BM148" s="144" t="s">
        <v>340</v>
      </c>
    </row>
    <row r="149" spans="2:65" s="1" customFormat="1" ht="16.5" customHeight="1">
      <c r="B149" s="33"/>
      <c r="C149" s="133" t="s">
        <v>272</v>
      </c>
      <c r="D149" s="133" t="s">
        <v>189</v>
      </c>
      <c r="E149" s="134" t="s">
        <v>2621</v>
      </c>
      <c r="F149" s="135" t="s">
        <v>2622</v>
      </c>
      <c r="G149" s="136" t="s">
        <v>2604</v>
      </c>
      <c r="H149" s="137">
        <v>1</v>
      </c>
      <c r="I149" s="138"/>
      <c r="J149" s="139">
        <f t="shared" si="0"/>
        <v>0</v>
      </c>
      <c r="K149" s="135" t="s">
        <v>1</v>
      </c>
      <c r="L149" s="33"/>
      <c r="M149" s="140" t="s">
        <v>1</v>
      </c>
      <c r="N149" s="141" t="s">
        <v>46</v>
      </c>
      <c r="P149" s="142">
        <f t="shared" si="1"/>
        <v>0</v>
      </c>
      <c r="Q149" s="142">
        <v>0</v>
      </c>
      <c r="R149" s="142">
        <f t="shared" si="2"/>
        <v>0</v>
      </c>
      <c r="S149" s="142">
        <v>0</v>
      </c>
      <c r="T149" s="143">
        <f t="shared" si="3"/>
        <v>0</v>
      </c>
      <c r="AR149" s="144" t="s">
        <v>194</v>
      </c>
      <c r="AT149" s="144" t="s">
        <v>189</v>
      </c>
      <c r="AU149" s="144" t="s">
        <v>91</v>
      </c>
      <c r="AY149" s="18" t="s">
        <v>187</v>
      </c>
      <c r="BE149" s="145">
        <f t="shared" si="4"/>
        <v>0</v>
      </c>
      <c r="BF149" s="145">
        <f t="shared" si="5"/>
        <v>0</v>
      </c>
      <c r="BG149" s="145">
        <f t="shared" si="6"/>
        <v>0</v>
      </c>
      <c r="BH149" s="145">
        <f t="shared" si="7"/>
        <v>0</v>
      </c>
      <c r="BI149" s="145">
        <f t="shared" si="8"/>
        <v>0</v>
      </c>
      <c r="BJ149" s="18" t="s">
        <v>21</v>
      </c>
      <c r="BK149" s="145">
        <f t="shared" si="9"/>
        <v>0</v>
      </c>
      <c r="BL149" s="18" t="s">
        <v>194</v>
      </c>
      <c r="BM149" s="144" t="s">
        <v>369</v>
      </c>
    </row>
    <row r="150" spans="2:65" s="11" customFormat="1" ht="22.8" customHeight="1">
      <c r="B150" s="121"/>
      <c r="D150" s="122" t="s">
        <v>80</v>
      </c>
      <c r="E150" s="131" t="s">
        <v>1428</v>
      </c>
      <c r="F150" s="131" t="s">
        <v>2623</v>
      </c>
      <c r="I150" s="124"/>
      <c r="J150" s="132">
        <f>BK150</f>
        <v>0</v>
      </c>
      <c r="L150" s="121"/>
      <c r="M150" s="126"/>
      <c r="P150" s="127">
        <f>SUM(P151:P159)</f>
        <v>0</v>
      </c>
      <c r="R150" s="127">
        <f>SUM(R151:R159)</f>
        <v>0</v>
      </c>
      <c r="T150" s="128">
        <f>SUM(T151:T159)</f>
        <v>0</v>
      </c>
      <c r="AR150" s="122" t="s">
        <v>21</v>
      </c>
      <c r="AT150" s="129" t="s">
        <v>80</v>
      </c>
      <c r="AU150" s="129" t="s">
        <v>21</v>
      </c>
      <c r="AY150" s="122" t="s">
        <v>187</v>
      </c>
      <c r="BK150" s="130">
        <f>SUM(BK151:BK159)</f>
        <v>0</v>
      </c>
    </row>
    <row r="151" spans="2:65" s="1" customFormat="1" ht="24.15" customHeight="1">
      <c r="B151" s="33"/>
      <c r="C151" s="133" t="s">
        <v>278</v>
      </c>
      <c r="D151" s="133" t="s">
        <v>189</v>
      </c>
      <c r="E151" s="134" t="s">
        <v>2624</v>
      </c>
      <c r="F151" s="135" t="s">
        <v>2625</v>
      </c>
      <c r="G151" s="136" t="s">
        <v>2604</v>
      </c>
      <c r="H151" s="137">
        <v>1</v>
      </c>
      <c r="I151" s="138"/>
      <c r="J151" s="139">
        <f>ROUND(I151*H151,2)</f>
        <v>0</v>
      </c>
      <c r="K151" s="135" t="s">
        <v>1</v>
      </c>
      <c r="L151" s="33"/>
      <c r="M151" s="140" t="s">
        <v>1</v>
      </c>
      <c r="N151" s="141" t="s">
        <v>46</v>
      </c>
      <c r="P151" s="142">
        <f>O151*H151</f>
        <v>0</v>
      </c>
      <c r="Q151" s="142">
        <v>0</v>
      </c>
      <c r="R151" s="142">
        <f>Q151*H151</f>
        <v>0</v>
      </c>
      <c r="S151" s="142">
        <v>0</v>
      </c>
      <c r="T151" s="143">
        <f>S151*H151</f>
        <v>0</v>
      </c>
      <c r="AR151" s="144" t="s">
        <v>194</v>
      </c>
      <c r="AT151" s="144" t="s">
        <v>189</v>
      </c>
      <c r="AU151" s="144" t="s">
        <v>91</v>
      </c>
      <c r="AY151" s="18" t="s">
        <v>187</v>
      </c>
      <c r="BE151" s="145">
        <f>IF(N151="základní",J151,0)</f>
        <v>0</v>
      </c>
      <c r="BF151" s="145">
        <f>IF(N151="snížená",J151,0)</f>
        <v>0</v>
      </c>
      <c r="BG151" s="145">
        <f>IF(N151="zákl. přenesená",J151,0)</f>
        <v>0</v>
      </c>
      <c r="BH151" s="145">
        <f>IF(N151="sníž. přenesená",J151,0)</f>
        <v>0</v>
      </c>
      <c r="BI151" s="145">
        <f>IF(N151="nulová",J151,0)</f>
        <v>0</v>
      </c>
      <c r="BJ151" s="18" t="s">
        <v>21</v>
      </c>
      <c r="BK151" s="145">
        <f>ROUND(I151*H151,2)</f>
        <v>0</v>
      </c>
      <c r="BL151" s="18" t="s">
        <v>194</v>
      </c>
      <c r="BM151" s="144" t="s">
        <v>380</v>
      </c>
    </row>
    <row r="152" spans="2:65" s="1" customFormat="1" ht="19.2">
      <c r="B152" s="33"/>
      <c r="D152" s="147" t="s">
        <v>219</v>
      </c>
      <c r="F152" s="167" t="s">
        <v>2626</v>
      </c>
      <c r="I152" s="168"/>
      <c r="L152" s="33"/>
      <c r="M152" s="169"/>
      <c r="T152" s="57"/>
      <c r="AT152" s="18" t="s">
        <v>219</v>
      </c>
      <c r="AU152" s="18" t="s">
        <v>91</v>
      </c>
    </row>
    <row r="153" spans="2:65" s="1" customFormat="1" ht="16.5" customHeight="1">
      <c r="B153" s="33"/>
      <c r="C153" s="133" t="s">
        <v>284</v>
      </c>
      <c r="D153" s="133" t="s">
        <v>189</v>
      </c>
      <c r="E153" s="134" t="s">
        <v>2627</v>
      </c>
      <c r="F153" s="135" t="s">
        <v>2628</v>
      </c>
      <c r="G153" s="136" t="s">
        <v>2604</v>
      </c>
      <c r="H153" s="137">
        <v>2</v>
      </c>
      <c r="I153" s="138"/>
      <c r="J153" s="139">
        <f>ROUND(I153*H153,2)</f>
        <v>0</v>
      </c>
      <c r="K153" s="135" t="s">
        <v>1</v>
      </c>
      <c r="L153" s="33"/>
      <c r="M153" s="140" t="s">
        <v>1</v>
      </c>
      <c r="N153" s="141" t="s">
        <v>46</v>
      </c>
      <c r="P153" s="142">
        <f>O153*H153</f>
        <v>0</v>
      </c>
      <c r="Q153" s="142">
        <v>0</v>
      </c>
      <c r="R153" s="142">
        <f>Q153*H153</f>
        <v>0</v>
      </c>
      <c r="S153" s="142">
        <v>0</v>
      </c>
      <c r="T153" s="143">
        <f>S153*H153</f>
        <v>0</v>
      </c>
      <c r="AR153" s="144" t="s">
        <v>194</v>
      </c>
      <c r="AT153" s="144" t="s">
        <v>189</v>
      </c>
      <c r="AU153" s="144" t="s">
        <v>91</v>
      </c>
      <c r="AY153" s="18" t="s">
        <v>187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8" t="s">
        <v>21</v>
      </c>
      <c r="BK153" s="145">
        <f>ROUND(I153*H153,2)</f>
        <v>0</v>
      </c>
      <c r="BL153" s="18" t="s">
        <v>194</v>
      </c>
      <c r="BM153" s="144" t="s">
        <v>395</v>
      </c>
    </row>
    <row r="154" spans="2:65" s="1" customFormat="1" ht="16.5" customHeight="1">
      <c r="B154" s="33"/>
      <c r="C154" s="133" t="s">
        <v>289</v>
      </c>
      <c r="D154" s="133" t="s">
        <v>189</v>
      </c>
      <c r="E154" s="134" t="s">
        <v>2629</v>
      </c>
      <c r="F154" s="135" t="s">
        <v>2630</v>
      </c>
      <c r="G154" s="136" t="s">
        <v>2604</v>
      </c>
      <c r="H154" s="137">
        <v>1</v>
      </c>
      <c r="I154" s="138"/>
      <c r="J154" s="139">
        <f>ROUND(I154*H154,2)</f>
        <v>0</v>
      </c>
      <c r="K154" s="135" t="s">
        <v>1</v>
      </c>
      <c r="L154" s="33"/>
      <c r="M154" s="140" t="s">
        <v>1</v>
      </c>
      <c r="N154" s="141" t="s">
        <v>46</v>
      </c>
      <c r="P154" s="142">
        <f>O154*H154</f>
        <v>0</v>
      </c>
      <c r="Q154" s="142">
        <v>0</v>
      </c>
      <c r="R154" s="142">
        <f>Q154*H154</f>
        <v>0</v>
      </c>
      <c r="S154" s="142">
        <v>0</v>
      </c>
      <c r="T154" s="143">
        <f>S154*H154</f>
        <v>0</v>
      </c>
      <c r="AR154" s="144" t="s">
        <v>194</v>
      </c>
      <c r="AT154" s="144" t="s">
        <v>189</v>
      </c>
      <c r="AU154" s="144" t="s">
        <v>91</v>
      </c>
      <c r="AY154" s="18" t="s">
        <v>187</v>
      </c>
      <c r="BE154" s="145">
        <f>IF(N154="základní",J154,0)</f>
        <v>0</v>
      </c>
      <c r="BF154" s="145">
        <f>IF(N154="snížená",J154,0)</f>
        <v>0</v>
      </c>
      <c r="BG154" s="145">
        <f>IF(N154="zákl. přenesená",J154,0)</f>
        <v>0</v>
      </c>
      <c r="BH154" s="145">
        <f>IF(N154="sníž. přenesená",J154,0)</f>
        <v>0</v>
      </c>
      <c r="BI154" s="145">
        <f>IF(N154="nulová",J154,0)</f>
        <v>0</v>
      </c>
      <c r="BJ154" s="18" t="s">
        <v>21</v>
      </c>
      <c r="BK154" s="145">
        <f>ROUND(I154*H154,2)</f>
        <v>0</v>
      </c>
      <c r="BL154" s="18" t="s">
        <v>194</v>
      </c>
      <c r="BM154" s="144" t="s">
        <v>407</v>
      </c>
    </row>
    <row r="155" spans="2:65" s="1" customFormat="1" ht="19.2">
      <c r="B155" s="33"/>
      <c r="D155" s="147" t="s">
        <v>219</v>
      </c>
      <c r="F155" s="167" t="s">
        <v>2631</v>
      </c>
      <c r="I155" s="168"/>
      <c r="L155" s="33"/>
      <c r="M155" s="169"/>
      <c r="T155" s="57"/>
      <c r="AT155" s="18" t="s">
        <v>219</v>
      </c>
      <c r="AU155" s="18" t="s">
        <v>91</v>
      </c>
    </row>
    <row r="156" spans="2:65" s="1" customFormat="1" ht="16.5" customHeight="1">
      <c r="B156" s="33"/>
      <c r="C156" s="133" t="s">
        <v>294</v>
      </c>
      <c r="D156" s="133" t="s">
        <v>189</v>
      </c>
      <c r="E156" s="134" t="s">
        <v>2632</v>
      </c>
      <c r="F156" s="135" t="s">
        <v>2633</v>
      </c>
      <c r="G156" s="136" t="s">
        <v>2604</v>
      </c>
      <c r="H156" s="137">
        <v>2</v>
      </c>
      <c r="I156" s="138"/>
      <c r="J156" s="139">
        <f>ROUND(I156*H156,2)</f>
        <v>0</v>
      </c>
      <c r="K156" s="135" t="s">
        <v>1</v>
      </c>
      <c r="L156" s="33"/>
      <c r="M156" s="140" t="s">
        <v>1</v>
      </c>
      <c r="N156" s="141" t="s">
        <v>46</v>
      </c>
      <c r="P156" s="142">
        <f>O156*H156</f>
        <v>0</v>
      </c>
      <c r="Q156" s="142">
        <v>0</v>
      </c>
      <c r="R156" s="142">
        <f>Q156*H156</f>
        <v>0</v>
      </c>
      <c r="S156" s="142">
        <v>0</v>
      </c>
      <c r="T156" s="143">
        <f>S156*H156</f>
        <v>0</v>
      </c>
      <c r="AR156" s="144" t="s">
        <v>194</v>
      </c>
      <c r="AT156" s="144" t="s">
        <v>189</v>
      </c>
      <c r="AU156" s="144" t="s">
        <v>91</v>
      </c>
      <c r="AY156" s="18" t="s">
        <v>187</v>
      </c>
      <c r="BE156" s="145">
        <f>IF(N156="základní",J156,0)</f>
        <v>0</v>
      </c>
      <c r="BF156" s="145">
        <f>IF(N156="snížená",J156,0)</f>
        <v>0</v>
      </c>
      <c r="BG156" s="145">
        <f>IF(N156="zákl. přenesená",J156,0)</f>
        <v>0</v>
      </c>
      <c r="BH156" s="145">
        <f>IF(N156="sníž. přenesená",J156,0)</f>
        <v>0</v>
      </c>
      <c r="BI156" s="145">
        <f>IF(N156="nulová",J156,0)</f>
        <v>0</v>
      </c>
      <c r="BJ156" s="18" t="s">
        <v>21</v>
      </c>
      <c r="BK156" s="145">
        <f>ROUND(I156*H156,2)</f>
        <v>0</v>
      </c>
      <c r="BL156" s="18" t="s">
        <v>194</v>
      </c>
      <c r="BM156" s="144" t="s">
        <v>419</v>
      </c>
    </row>
    <row r="157" spans="2:65" s="1" customFormat="1" ht="19.2">
      <c r="B157" s="33"/>
      <c r="D157" s="147" t="s">
        <v>219</v>
      </c>
      <c r="F157" s="167" t="s">
        <v>2634</v>
      </c>
      <c r="I157" s="168"/>
      <c r="L157" s="33"/>
      <c r="M157" s="169"/>
      <c r="T157" s="57"/>
      <c r="AT157" s="18" t="s">
        <v>219</v>
      </c>
      <c r="AU157" s="18" t="s">
        <v>91</v>
      </c>
    </row>
    <row r="158" spans="2:65" s="1" customFormat="1" ht="16.5" customHeight="1">
      <c r="B158" s="33"/>
      <c r="C158" s="133" t="s">
        <v>299</v>
      </c>
      <c r="D158" s="133" t="s">
        <v>189</v>
      </c>
      <c r="E158" s="134" t="s">
        <v>2635</v>
      </c>
      <c r="F158" s="135" t="s">
        <v>2636</v>
      </c>
      <c r="G158" s="136" t="s">
        <v>2604</v>
      </c>
      <c r="H158" s="137">
        <v>1</v>
      </c>
      <c r="I158" s="138"/>
      <c r="J158" s="139">
        <f>ROUND(I158*H158,2)</f>
        <v>0</v>
      </c>
      <c r="K158" s="135" t="s">
        <v>1</v>
      </c>
      <c r="L158" s="33"/>
      <c r="M158" s="140" t="s">
        <v>1</v>
      </c>
      <c r="N158" s="141" t="s">
        <v>46</v>
      </c>
      <c r="P158" s="142">
        <f>O158*H158</f>
        <v>0</v>
      </c>
      <c r="Q158" s="142">
        <v>0</v>
      </c>
      <c r="R158" s="142">
        <f>Q158*H158</f>
        <v>0</v>
      </c>
      <c r="S158" s="142">
        <v>0</v>
      </c>
      <c r="T158" s="143">
        <f>S158*H158</f>
        <v>0</v>
      </c>
      <c r="AR158" s="144" t="s">
        <v>194</v>
      </c>
      <c r="AT158" s="144" t="s">
        <v>189</v>
      </c>
      <c r="AU158" s="144" t="s">
        <v>91</v>
      </c>
      <c r="AY158" s="18" t="s">
        <v>187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8" t="s">
        <v>21</v>
      </c>
      <c r="BK158" s="145">
        <f>ROUND(I158*H158,2)</f>
        <v>0</v>
      </c>
      <c r="BL158" s="18" t="s">
        <v>194</v>
      </c>
      <c r="BM158" s="144" t="s">
        <v>429</v>
      </c>
    </row>
    <row r="159" spans="2:65" s="1" customFormat="1" ht="16.5" customHeight="1">
      <c r="B159" s="33"/>
      <c r="C159" s="133" t="s">
        <v>7</v>
      </c>
      <c r="D159" s="133" t="s">
        <v>189</v>
      </c>
      <c r="E159" s="134" t="s">
        <v>2637</v>
      </c>
      <c r="F159" s="135" t="s">
        <v>2638</v>
      </c>
      <c r="G159" s="136" t="s">
        <v>2604</v>
      </c>
      <c r="H159" s="137">
        <v>1</v>
      </c>
      <c r="I159" s="138"/>
      <c r="J159" s="139">
        <f>ROUND(I159*H159,2)</f>
        <v>0</v>
      </c>
      <c r="K159" s="135" t="s">
        <v>1</v>
      </c>
      <c r="L159" s="33"/>
      <c r="M159" s="140" t="s">
        <v>1</v>
      </c>
      <c r="N159" s="141" t="s">
        <v>46</v>
      </c>
      <c r="P159" s="142">
        <f>O159*H159</f>
        <v>0</v>
      </c>
      <c r="Q159" s="142">
        <v>0</v>
      </c>
      <c r="R159" s="142">
        <f>Q159*H159</f>
        <v>0</v>
      </c>
      <c r="S159" s="142">
        <v>0</v>
      </c>
      <c r="T159" s="143">
        <f>S159*H159</f>
        <v>0</v>
      </c>
      <c r="AR159" s="144" t="s">
        <v>194</v>
      </c>
      <c r="AT159" s="144" t="s">
        <v>189</v>
      </c>
      <c r="AU159" s="144" t="s">
        <v>91</v>
      </c>
      <c r="AY159" s="18" t="s">
        <v>187</v>
      </c>
      <c r="BE159" s="145">
        <f>IF(N159="základní",J159,0)</f>
        <v>0</v>
      </c>
      <c r="BF159" s="145">
        <f>IF(N159="snížená",J159,0)</f>
        <v>0</v>
      </c>
      <c r="BG159" s="145">
        <f>IF(N159="zákl. přenesená",J159,0)</f>
        <v>0</v>
      </c>
      <c r="BH159" s="145">
        <f>IF(N159="sníž. přenesená",J159,0)</f>
        <v>0</v>
      </c>
      <c r="BI159" s="145">
        <f>IF(N159="nulová",J159,0)</f>
        <v>0</v>
      </c>
      <c r="BJ159" s="18" t="s">
        <v>21</v>
      </c>
      <c r="BK159" s="145">
        <f>ROUND(I159*H159,2)</f>
        <v>0</v>
      </c>
      <c r="BL159" s="18" t="s">
        <v>194</v>
      </c>
      <c r="BM159" s="144" t="s">
        <v>441</v>
      </c>
    </row>
    <row r="160" spans="2:65" s="11" customFormat="1" ht="22.8" customHeight="1">
      <c r="B160" s="121"/>
      <c r="D160" s="122" t="s">
        <v>80</v>
      </c>
      <c r="E160" s="131" t="s">
        <v>1432</v>
      </c>
      <c r="F160" s="131" t="s">
        <v>2639</v>
      </c>
      <c r="I160" s="124"/>
      <c r="J160" s="132">
        <f>BK160</f>
        <v>0</v>
      </c>
      <c r="L160" s="121"/>
      <c r="M160" s="126"/>
      <c r="P160" s="127">
        <f>SUM(P161:P168)</f>
        <v>0</v>
      </c>
      <c r="R160" s="127">
        <f>SUM(R161:R168)</f>
        <v>0</v>
      </c>
      <c r="T160" s="128">
        <f>SUM(T161:T168)</f>
        <v>0</v>
      </c>
      <c r="AR160" s="122" t="s">
        <v>21</v>
      </c>
      <c r="AT160" s="129" t="s">
        <v>80</v>
      </c>
      <c r="AU160" s="129" t="s">
        <v>21</v>
      </c>
      <c r="AY160" s="122" t="s">
        <v>187</v>
      </c>
      <c r="BK160" s="130">
        <f>SUM(BK161:BK168)</f>
        <v>0</v>
      </c>
    </row>
    <row r="161" spans="2:65" s="1" customFormat="1" ht="21.75" customHeight="1">
      <c r="B161" s="33"/>
      <c r="C161" s="133" t="s">
        <v>308</v>
      </c>
      <c r="D161" s="133" t="s">
        <v>189</v>
      </c>
      <c r="E161" s="134" t="s">
        <v>2640</v>
      </c>
      <c r="F161" s="135" t="s">
        <v>2641</v>
      </c>
      <c r="G161" s="136" t="s">
        <v>2604</v>
      </c>
      <c r="H161" s="137">
        <v>4</v>
      </c>
      <c r="I161" s="138"/>
      <c r="J161" s="139">
        <f>ROUND(I161*H161,2)</f>
        <v>0</v>
      </c>
      <c r="K161" s="135" t="s">
        <v>1</v>
      </c>
      <c r="L161" s="33"/>
      <c r="M161" s="140" t="s">
        <v>1</v>
      </c>
      <c r="N161" s="141" t="s">
        <v>46</v>
      </c>
      <c r="P161" s="142">
        <f>O161*H161</f>
        <v>0</v>
      </c>
      <c r="Q161" s="142">
        <v>0</v>
      </c>
      <c r="R161" s="142">
        <f>Q161*H161</f>
        <v>0</v>
      </c>
      <c r="S161" s="142">
        <v>0</v>
      </c>
      <c r="T161" s="143">
        <f>S161*H161</f>
        <v>0</v>
      </c>
      <c r="AR161" s="144" t="s">
        <v>194</v>
      </c>
      <c r="AT161" s="144" t="s">
        <v>189</v>
      </c>
      <c r="AU161" s="144" t="s">
        <v>91</v>
      </c>
      <c r="AY161" s="18" t="s">
        <v>187</v>
      </c>
      <c r="BE161" s="145">
        <f>IF(N161="základní",J161,0)</f>
        <v>0</v>
      </c>
      <c r="BF161" s="145">
        <f>IF(N161="snížená",J161,0)</f>
        <v>0</v>
      </c>
      <c r="BG161" s="145">
        <f>IF(N161="zákl. přenesená",J161,0)</f>
        <v>0</v>
      </c>
      <c r="BH161" s="145">
        <f>IF(N161="sníž. přenesená",J161,0)</f>
        <v>0</v>
      </c>
      <c r="BI161" s="145">
        <f>IF(N161="nulová",J161,0)</f>
        <v>0</v>
      </c>
      <c r="BJ161" s="18" t="s">
        <v>21</v>
      </c>
      <c r="BK161" s="145">
        <f>ROUND(I161*H161,2)</f>
        <v>0</v>
      </c>
      <c r="BL161" s="18" t="s">
        <v>194</v>
      </c>
      <c r="BM161" s="144" t="s">
        <v>451</v>
      </c>
    </row>
    <row r="162" spans="2:65" s="1" customFormat="1" ht="21.75" customHeight="1">
      <c r="B162" s="33"/>
      <c r="C162" s="133" t="s">
        <v>317</v>
      </c>
      <c r="D162" s="133" t="s">
        <v>189</v>
      </c>
      <c r="E162" s="134" t="s">
        <v>2642</v>
      </c>
      <c r="F162" s="135" t="s">
        <v>2643</v>
      </c>
      <c r="G162" s="136" t="s">
        <v>2604</v>
      </c>
      <c r="H162" s="137">
        <v>5</v>
      </c>
      <c r="I162" s="138"/>
      <c r="J162" s="139">
        <f>ROUND(I162*H162,2)</f>
        <v>0</v>
      </c>
      <c r="K162" s="135" t="s">
        <v>1</v>
      </c>
      <c r="L162" s="33"/>
      <c r="M162" s="140" t="s">
        <v>1</v>
      </c>
      <c r="N162" s="141" t="s">
        <v>46</v>
      </c>
      <c r="P162" s="142">
        <f>O162*H162</f>
        <v>0</v>
      </c>
      <c r="Q162" s="142">
        <v>0</v>
      </c>
      <c r="R162" s="142">
        <f>Q162*H162</f>
        <v>0</v>
      </c>
      <c r="S162" s="142">
        <v>0</v>
      </c>
      <c r="T162" s="143">
        <f>S162*H162</f>
        <v>0</v>
      </c>
      <c r="AR162" s="144" t="s">
        <v>194</v>
      </c>
      <c r="AT162" s="144" t="s">
        <v>189</v>
      </c>
      <c r="AU162" s="144" t="s">
        <v>91</v>
      </c>
      <c r="AY162" s="18" t="s">
        <v>187</v>
      </c>
      <c r="BE162" s="145">
        <f>IF(N162="základní",J162,0)</f>
        <v>0</v>
      </c>
      <c r="BF162" s="145">
        <f>IF(N162="snížená",J162,0)</f>
        <v>0</v>
      </c>
      <c r="BG162" s="145">
        <f>IF(N162="zákl. přenesená",J162,0)</f>
        <v>0</v>
      </c>
      <c r="BH162" s="145">
        <f>IF(N162="sníž. přenesená",J162,0)</f>
        <v>0</v>
      </c>
      <c r="BI162" s="145">
        <f>IF(N162="nulová",J162,0)</f>
        <v>0</v>
      </c>
      <c r="BJ162" s="18" t="s">
        <v>21</v>
      </c>
      <c r="BK162" s="145">
        <f>ROUND(I162*H162,2)</f>
        <v>0</v>
      </c>
      <c r="BL162" s="18" t="s">
        <v>194</v>
      </c>
      <c r="BM162" s="144" t="s">
        <v>461</v>
      </c>
    </row>
    <row r="163" spans="2:65" s="1" customFormat="1" ht="21.75" customHeight="1">
      <c r="B163" s="33"/>
      <c r="C163" s="133" t="s">
        <v>323</v>
      </c>
      <c r="D163" s="133" t="s">
        <v>189</v>
      </c>
      <c r="E163" s="134" t="s">
        <v>2644</v>
      </c>
      <c r="F163" s="135" t="s">
        <v>2645</v>
      </c>
      <c r="G163" s="136" t="s">
        <v>2604</v>
      </c>
      <c r="H163" s="137">
        <v>1</v>
      </c>
      <c r="I163" s="138"/>
      <c r="J163" s="139">
        <f>ROUND(I163*H163,2)</f>
        <v>0</v>
      </c>
      <c r="K163" s="135" t="s">
        <v>1</v>
      </c>
      <c r="L163" s="33"/>
      <c r="M163" s="140" t="s">
        <v>1</v>
      </c>
      <c r="N163" s="141" t="s">
        <v>46</v>
      </c>
      <c r="P163" s="142">
        <f>O163*H163</f>
        <v>0</v>
      </c>
      <c r="Q163" s="142">
        <v>0</v>
      </c>
      <c r="R163" s="142">
        <f>Q163*H163</f>
        <v>0</v>
      </c>
      <c r="S163" s="142">
        <v>0</v>
      </c>
      <c r="T163" s="143">
        <f>S163*H163</f>
        <v>0</v>
      </c>
      <c r="AR163" s="144" t="s">
        <v>194</v>
      </c>
      <c r="AT163" s="144" t="s">
        <v>189</v>
      </c>
      <c r="AU163" s="144" t="s">
        <v>91</v>
      </c>
      <c r="AY163" s="18" t="s">
        <v>187</v>
      </c>
      <c r="BE163" s="145">
        <f>IF(N163="základní",J163,0)</f>
        <v>0</v>
      </c>
      <c r="BF163" s="145">
        <f>IF(N163="snížená",J163,0)</f>
        <v>0</v>
      </c>
      <c r="BG163" s="145">
        <f>IF(N163="zákl. přenesená",J163,0)</f>
        <v>0</v>
      </c>
      <c r="BH163" s="145">
        <f>IF(N163="sníž. přenesená",J163,0)</f>
        <v>0</v>
      </c>
      <c r="BI163" s="145">
        <f>IF(N163="nulová",J163,0)</f>
        <v>0</v>
      </c>
      <c r="BJ163" s="18" t="s">
        <v>21</v>
      </c>
      <c r="BK163" s="145">
        <f>ROUND(I163*H163,2)</f>
        <v>0</v>
      </c>
      <c r="BL163" s="18" t="s">
        <v>194</v>
      </c>
      <c r="BM163" s="144" t="s">
        <v>472</v>
      </c>
    </row>
    <row r="164" spans="2:65" s="1" customFormat="1" ht="21.75" customHeight="1">
      <c r="B164" s="33"/>
      <c r="C164" s="133" t="s">
        <v>329</v>
      </c>
      <c r="D164" s="133" t="s">
        <v>189</v>
      </c>
      <c r="E164" s="134" t="s">
        <v>2646</v>
      </c>
      <c r="F164" s="135" t="s">
        <v>2647</v>
      </c>
      <c r="G164" s="136" t="s">
        <v>2604</v>
      </c>
      <c r="H164" s="137">
        <v>1</v>
      </c>
      <c r="I164" s="138"/>
      <c r="J164" s="139">
        <f>ROUND(I164*H164,2)</f>
        <v>0</v>
      </c>
      <c r="K164" s="135" t="s">
        <v>1</v>
      </c>
      <c r="L164" s="33"/>
      <c r="M164" s="140" t="s">
        <v>1</v>
      </c>
      <c r="N164" s="141" t="s">
        <v>46</v>
      </c>
      <c r="P164" s="142">
        <f>O164*H164</f>
        <v>0</v>
      </c>
      <c r="Q164" s="142">
        <v>0</v>
      </c>
      <c r="R164" s="142">
        <f>Q164*H164</f>
        <v>0</v>
      </c>
      <c r="S164" s="142">
        <v>0</v>
      </c>
      <c r="T164" s="143">
        <f>S164*H164</f>
        <v>0</v>
      </c>
      <c r="AR164" s="144" t="s">
        <v>194</v>
      </c>
      <c r="AT164" s="144" t="s">
        <v>189</v>
      </c>
      <c r="AU164" s="144" t="s">
        <v>91</v>
      </c>
      <c r="AY164" s="18" t="s">
        <v>187</v>
      </c>
      <c r="BE164" s="145">
        <f>IF(N164="základní",J164,0)</f>
        <v>0</v>
      </c>
      <c r="BF164" s="145">
        <f>IF(N164="snížená",J164,0)</f>
        <v>0</v>
      </c>
      <c r="BG164" s="145">
        <f>IF(N164="zákl. přenesená",J164,0)</f>
        <v>0</v>
      </c>
      <c r="BH164" s="145">
        <f>IF(N164="sníž. přenesená",J164,0)</f>
        <v>0</v>
      </c>
      <c r="BI164" s="145">
        <f>IF(N164="nulová",J164,0)</f>
        <v>0</v>
      </c>
      <c r="BJ164" s="18" t="s">
        <v>21</v>
      </c>
      <c r="BK164" s="145">
        <f>ROUND(I164*H164,2)</f>
        <v>0</v>
      </c>
      <c r="BL164" s="18" t="s">
        <v>194</v>
      </c>
      <c r="BM164" s="144" t="s">
        <v>482</v>
      </c>
    </row>
    <row r="165" spans="2:65" s="1" customFormat="1" ht="16.5" customHeight="1">
      <c r="B165" s="33"/>
      <c r="C165" s="133" t="s">
        <v>336</v>
      </c>
      <c r="D165" s="133" t="s">
        <v>189</v>
      </c>
      <c r="E165" s="134" t="s">
        <v>2648</v>
      </c>
      <c r="F165" s="135" t="s">
        <v>2649</v>
      </c>
      <c r="G165" s="136" t="s">
        <v>2604</v>
      </c>
      <c r="H165" s="137">
        <v>4</v>
      </c>
      <c r="I165" s="138"/>
      <c r="J165" s="139">
        <f>ROUND(I165*H165,2)</f>
        <v>0</v>
      </c>
      <c r="K165" s="135" t="s">
        <v>1</v>
      </c>
      <c r="L165" s="33"/>
      <c r="M165" s="140" t="s">
        <v>1</v>
      </c>
      <c r="N165" s="141" t="s">
        <v>46</v>
      </c>
      <c r="P165" s="142">
        <f>O165*H165</f>
        <v>0</v>
      </c>
      <c r="Q165" s="142">
        <v>0</v>
      </c>
      <c r="R165" s="142">
        <f>Q165*H165</f>
        <v>0</v>
      </c>
      <c r="S165" s="142">
        <v>0</v>
      </c>
      <c r="T165" s="143">
        <f>S165*H165</f>
        <v>0</v>
      </c>
      <c r="AR165" s="144" t="s">
        <v>194</v>
      </c>
      <c r="AT165" s="144" t="s">
        <v>189</v>
      </c>
      <c r="AU165" s="144" t="s">
        <v>91</v>
      </c>
      <c r="AY165" s="18" t="s">
        <v>187</v>
      </c>
      <c r="BE165" s="145">
        <f>IF(N165="základní",J165,0)</f>
        <v>0</v>
      </c>
      <c r="BF165" s="145">
        <f>IF(N165="snížená",J165,0)</f>
        <v>0</v>
      </c>
      <c r="BG165" s="145">
        <f>IF(N165="zákl. přenesená",J165,0)</f>
        <v>0</v>
      </c>
      <c r="BH165" s="145">
        <f>IF(N165="sníž. přenesená",J165,0)</f>
        <v>0</v>
      </c>
      <c r="BI165" s="145">
        <f>IF(N165="nulová",J165,0)</f>
        <v>0</v>
      </c>
      <c r="BJ165" s="18" t="s">
        <v>21</v>
      </c>
      <c r="BK165" s="145">
        <f>ROUND(I165*H165,2)</f>
        <v>0</v>
      </c>
      <c r="BL165" s="18" t="s">
        <v>194</v>
      </c>
      <c r="BM165" s="144" t="s">
        <v>490</v>
      </c>
    </row>
    <row r="166" spans="2:65" s="1" customFormat="1" ht="19.2">
      <c r="B166" s="33"/>
      <c r="D166" s="147" t="s">
        <v>219</v>
      </c>
      <c r="F166" s="167" t="s">
        <v>2650</v>
      </c>
      <c r="I166" s="168"/>
      <c r="L166" s="33"/>
      <c r="M166" s="169"/>
      <c r="T166" s="57"/>
      <c r="AT166" s="18" t="s">
        <v>219</v>
      </c>
      <c r="AU166" s="18" t="s">
        <v>91</v>
      </c>
    </row>
    <row r="167" spans="2:65" s="1" customFormat="1" ht="16.5" customHeight="1">
      <c r="B167" s="33"/>
      <c r="C167" s="133" t="s">
        <v>342</v>
      </c>
      <c r="D167" s="133" t="s">
        <v>189</v>
      </c>
      <c r="E167" s="134" t="s">
        <v>2651</v>
      </c>
      <c r="F167" s="135" t="s">
        <v>2652</v>
      </c>
      <c r="G167" s="136" t="s">
        <v>2604</v>
      </c>
      <c r="H167" s="137">
        <v>4</v>
      </c>
      <c r="I167" s="138"/>
      <c r="J167" s="139">
        <f>ROUND(I167*H167,2)</f>
        <v>0</v>
      </c>
      <c r="K167" s="135" t="s">
        <v>1</v>
      </c>
      <c r="L167" s="33"/>
      <c r="M167" s="140" t="s">
        <v>1</v>
      </c>
      <c r="N167" s="141" t="s">
        <v>46</v>
      </c>
      <c r="P167" s="142">
        <f>O167*H167</f>
        <v>0</v>
      </c>
      <c r="Q167" s="142">
        <v>0</v>
      </c>
      <c r="R167" s="142">
        <f>Q167*H167</f>
        <v>0</v>
      </c>
      <c r="S167" s="142">
        <v>0</v>
      </c>
      <c r="T167" s="143">
        <f>S167*H167</f>
        <v>0</v>
      </c>
      <c r="AR167" s="144" t="s">
        <v>194</v>
      </c>
      <c r="AT167" s="144" t="s">
        <v>189</v>
      </c>
      <c r="AU167" s="144" t="s">
        <v>91</v>
      </c>
      <c r="AY167" s="18" t="s">
        <v>187</v>
      </c>
      <c r="BE167" s="145">
        <f>IF(N167="základní",J167,0)</f>
        <v>0</v>
      </c>
      <c r="BF167" s="145">
        <f>IF(N167="snížená",J167,0)</f>
        <v>0</v>
      </c>
      <c r="BG167" s="145">
        <f>IF(N167="zákl. přenesená",J167,0)</f>
        <v>0</v>
      </c>
      <c r="BH167" s="145">
        <f>IF(N167="sníž. přenesená",J167,0)</f>
        <v>0</v>
      </c>
      <c r="BI167" s="145">
        <f>IF(N167="nulová",J167,0)</f>
        <v>0</v>
      </c>
      <c r="BJ167" s="18" t="s">
        <v>21</v>
      </c>
      <c r="BK167" s="145">
        <f>ROUND(I167*H167,2)</f>
        <v>0</v>
      </c>
      <c r="BL167" s="18" t="s">
        <v>194</v>
      </c>
      <c r="BM167" s="144" t="s">
        <v>502</v>
      </c>
    </row>
    <row r="168" spans="2:65" s="1" customFormat="1" ht="19.2">
      <c r="B168" s="33"/>
      <c r="D168" s="147" t="s">
        <v>219</v>
      </c>
      <c r="F168" s="167" t="s">
        <v>2653</v>
      </c>
      <c r="I168" s="168"/>
      <c r="L168" s="33"/>
      <c r="M168" s="169"/>
      <c r="T168" s="57"/>
      <c r="AT168" s="18" t="s">
        <v>219</v>
      </c>
      <c r="AU168" s="18" t="s">
        <v>91</v>
      </c>
    </row>
    <row r="169" spans="2:65" s="11" customFormat="1" ht="22.8" customHeight="1">
      <c r="B169" s="121"/>
      <c r="D169" s="122" t="s">
        <v>80</v>
      </c>
      <c r="E169" s="131" t="s">
        <v>1436</v>
      </c>
      <c r="F169" s="131" t="s">
        <v>2654</v>
      </c>
      <c r="I169" s="124"/>
      <c r="J169" s="132">
        <f>BK169</f>
        <v>0</v>
      </c>
      <c r="L169" s="121"/>
      <c r="M169" s="126"/>
      <c r="P169" s="127">
        <f>SUM(P170:P189)</f>
        <v>0</v>
      </c>
      <c r="R169" s="127">
        <f>SUM(R170:R189)</f>
        <v>0</v>
      </c>
      <c r="T169" s="128">
        <f>SUM(T170:T189)</f>
        <v>0</v>
      </c>
      <c r="AR169" s="122" t="s">
        <v>21</v>
      </c>
      <c r="AT169" s="129" t="s">
        <v>80</v>
      </c>
      <c r="AU169" s="129" t="s">
        <v>21</v>
      </c>
      <c r="AY169" s="122" t="s">
        <v>187</v>
      </c>
      <c r="BK169" s="130">
        <f>SUM(BK170:BK189)</f>
        <v>0</v>
      </c>
    </row>
    <row r="170" spans="2:65" s="1" customFormat="1" ht="16.5" customHeight="1">
      <c r="B170" s="33"/>
      <c r="C170" s="133" t="s">
        <v>348</v>
      </c>
      <c r="D170" s="133" t="s">
        <v>189</v>
      </c>
      <c r="E170" s="134" t="s">
        <v>2655</v>
      </c>
      <c r="F170" s="135" t="s">
        <v>2656</v>
      </c>
      <c r="G170" s="136" t="s">
        <v>2604</v>
      </c>
      <c r="H170" s="137">
        <v>12</v>
      </c>
      <c r="I170" s="138"/>
      <c r="J170" s="139">
        <f>ROUND(I170*H170,2)</f>
        <v>0</v>
      </c>
      <c r="K170" s="135" t="s">
        <v>1</v>
      </c>
      <c r="L170" s="33"/>
      <c r="M170" s="140" t="s">
        <v>1</v>
      </c>
      <c r="N170" s="141" t="s">
        <v>46</v>
      </c>
      <c r="P170" s="142">
        <f>O170*H170</f>
        <v>0</v>
      </c>
      <c r="Q170" s="142">
        <v>0</v>
      </c>
      <c r="R170" s="142">
        <f>Q170*H170</f>
        <v>0</v>
      </c>
      <c r="S170" s="142">
        <v>0</v>
      </c>
      <c r="T170" s="143">
        <f>S170*H170</f>
        <v>0</v>
      </c>
      <c r="AR170" s="144" t="s">
        <v>194</v>
      </c>
      <c r="AT170" s="144" t="s">
        <v>189</v>
      </c>
      <c r="AU170" s="144" t="s">
        <v>91</v>
      </c>
      <c r="AY170" s="18" t="s">
        <v>187</v>
      </c>
      <c r="BE170" s="145">
        <f>IF(N170="základní",J170,0)</f>
        <v>0</v>
      </c>
      <c r="BF170" s="145">
        <f>IF(N170="snížená",J170,0)</f>
        <v>0</v>
      </c>
      <c r="BG170" s="145">
        <f>IF(N170="zákl. přenesená",J170,0)</f>
        <v>0</v>
      </c>
      <c r="BH170" s="145">
        <f>IF(N170="sníž. přenesená",J170,0)</f>
        <v>0</v>
      </c>
      <c r="BI170" s="145">
        <f>IF(N170="nulová",J170,0)</f>
        <v>0</v>
      </c>
      <c r="BJ170" s="18" t="s">
        <v>21</v>
      </c>
      <c r="BK170" s="145">
        <f>ROUND(I170*H170,2)</f>
        <v>0</v>
      </c>
      <c r="BL170" s="18" t="s">
        <v>194</v>
      </c>
      <c r="BM170" s="144" t="s">
        <v>512</v>
      </c>
    </row>
    <row r="171" spans="2:65" s="1" customFormat="1" ht="19.2">
      <c r="B171" s="33"/>
      <c r="D171" s="147" t="s">
        <v>219</v>
      </c>
      <c r="F171" s="167" t="s">
        <v>2657</v>
      </c>
      <c r="I171" s="168"/>
      <c r="L171" s="33"/>
      <c r="M171" s="169"/>
      <c r="T171" s="57"/>
      <c r="AT171" s="18" t="s">
        <v>219</v>
      </c>
      <c r="AU171" s="18" t="s">
        <v>91</v>
      </c>
    </row>
    <row r="172" spans="2:65" s="1" customFormat="1" ht="16.5" customHeight="1">
      <c r="B172" s="33"/>
      <c r="C172" s="133" t="s">
        <v>353</v>
      </c>
      <c r="D172" s="133" t="s">
        <v>189</v>
      </c>
      <c r="E172" s="134" t="s">
        <v>2658</v>
      </c>
      <c r="F172" s="135" t="s">
        <v>2659</v>
      </c>
      <c r="G172" s="136" t="s">
        <v>2604</v>
      </c>
      <c r="H172" s="137">
        <v>12</v>
      </c>
      <c r="I172" s="138"/>
      <c r="J172" s="139">
        <f>ROUND(I172*H172,2)</f>
        <v>0</v>
      </c>
      <c r="K172" s="135" t="s">
        <v>1</v>
      </c>
      <c r="L172" s="33"/>
      <c r="M172" s="140" t="s">
        <v>1</v>
      </c>
      <c r="N172" s="141" t="s">
        <v>46</v>
      </c>
      <c r="P172" s="142">
        <f>O172*H172</f>
        <v>0</v>
      </c>
      <c r="Q172" s="142">
        <v>0</v>
      </c>
      <c r="R172" s="142">
        <f>Q172*H172</f>
        <v>0</v>
      </c>
      <c r="S172" s="142">
        <v>0</v>
      </c>
      <c r="T172" s="143">
        <f>S172*H172</f>
        <v>0</v>
      </c>
      <c r="AR172" s="144" t="s">
        <v>194</v>
      </c>
      <c r="AT172" s="144" t="s">
        <v>189</v>
      </c>
      <c r="AU172" s="144" t="s">
        <v>91</v>
      </c>
      <c r="AY172" s="18" t="s">
        <v>187</v>
      </c>
      <c r="BE172" s="145">
        <f>IF(N172="základní",J172,0)</f>
        <v>0</v>
      </c>
      <c r="BF172" s="145">
        <f>IF(N172="snížená",J172,0)</f>
        <v>0</v>
      </c>
      <c r="BG172" s="145">
        <f>IF(N172="zákl. přenesená",J172,0)</f>
        <v>0</v>
      </c>
      <c r="BH172" s="145">
        <f>IF(N172="sníž. přenesená",J172,0)</f>
        <v>0</v>
      </c>
      <c r="BI172" s="145">
        <f>IF(N172="nulová",J172,0)</f>
        <v>0</v>
      </c>
      <c r="BJ172" s="18" t="s">
        <v>21</v>
      </c>
      <c r="BK172" s="145">
        <f>ROUND(I172*H172,2)</f>
        <v>0</v>
      </c>
      <c r="BL172" s="18" t="s">
        <v>194</v>
      </c>
      <c r="BM172" s="144" t="s">
        <v>520</v>
      </c>
    </row>
    <row r="173" spans="2:65" s="1" customFormat="1" ht="16.5" customHeight="1">
      <c r="B173" s="33"/>
      <c r="C173" s="133" t="s">
        <v>340</v>
      </c>
      <c r="D173" s="133" t="s">
        <v>189</v>
      </c>
      <c r="E173" s="134" t="s">
        <v>2660</v>
      </c>
      <c r="F173" s="135" t="s">
        <v>2661</v>
      </c>
      <c r="G173" s="136" t="s">
        <v>2604</v>
      </c>
      <c r="H173" s="137">
        <v>12</v>
      </c>
      <c r="I173" s="138"/>
      <c r="J173" s="139">
        <f>ROUND(I173*H173,2)</f>
        <v>0</v>
      </c>
      <c r="K173" s="135" t="s">
        <v>1</v>
      </c>
      <c r="L173" s="33"/>
      <c r="M173" s="140" t="s">
        <v>1</v>
      </c>
      <c r="N173" s="141" t="s">
        <v>46</v>
      </c>
      <c r="P173" s="142">
        <f>O173*H173</f>
        <v>0</v>
      </c>
      <c r="Q173" s="142">
        <v>0</v>
      </c>
      <c r="R173" s="142">
        <f>Q173*H173</f>
        <v>0</v>
      </c>
      <c r="S173" s="142">
        <v>0</v>
      </c>
      <c r="T173" s="143">
        <f>S173*H173</f>
        <v>0</v>
      </c>
      <c r="AR173" s="144" t="s">
        <v>194</v>
      </c>
      <c r="AT173" s="144" t="s">
        <v>189</v>
      </c>
      <c r="AU173" s="144" t="s">
        <v>91</v>
      </c>
      <c r="AY173" s="18" t="s">
        <v>187</v>
      </c>
      <c r="BE173" s="145">
        <f>IF(N173="základní",J173,0)</f>
        <v>0</v>
      </c>
      <c r="BF173" s="145">
        <f>IF(N173="snížená",J173,0)</f>
        <v>0</v>
      </c>
      <c r="BG173" s="145">
        <f>IF(N173="zákl. přenesená",J173,0)</f>
        <v>0</v>
      </c>
      <c r="BH173" s="145">
        <f>IF(N173="sníž. přenesená",J173,0)</f>
        <v>0</v>
      </c>
      <c r="BI173" s="145">
        <f>IF(N173="nulová",J173,0)</f>
        <v>0</v>
      </c>
      <c r="BJ173" s="18" t="s">
        <v>21</v>
      </c>
      <c r="BK173" s="145">
        <f>ROUND(I173*H173,2)</f>
        <v>0</v>
      </c>
      <c r="BL173" s="18" t="s">
        <v>194</v>
      </c>
      <c r="BM173" s="144" t="s">
        <v>532</v>
      </c>
    </row>
    <row r="174" spans="2:65" s="1" customFormat="1" ht="24.15" customHeight="1">
      <c r="B174" s="33"/>
      <c r="C174" s="133" t="s">
        <v>363</v>
      </c>
      <c r="D174" s="133" t="s">
        <v>189</v>
      </c>
      <c r="E174" s="134" t="s">
        <v>2662</v>
      </c>
      <c r="F174" s="135" t="s">
        <v>2663</v>
      </c>
      <c r="G174" s="136" t="s">
        <v>2604</v>
      </c>
      <c r="H174" s="137">
        <v>19</v>
      </c>
      <c r="I174" s="138"/>
      <c r="J174" s="139">
        <f>ROUND(I174*H174,2)</f>
        <v>0</v>
      </c>
      <c r="K174" s="135" t="s">
        <v>1</v>
      </c>
      <c r="L174" s="33"/>
      <c r="M174" s="140" t="s">
        <v>1</v>
      </c>
      <c r="N174" s="141" t="s">
        <v>46</v>
      </c>
      <c r="P174" s="142">
        <f>O174*H174</f>
        <v>0</v>
      </c>
      <c r="Q174" s="142">
        <v>0</v>
      </c>
      <c r="R174" s="142">
        <f>Q174*H174</f>
        <v>0</v>
      </c>
      <c r="S174" s="142">
        <v>0</v>
      </c>
      <c r="T174" s="143">
        <f>S174*H174</f>
        <v>0</v>
      </c>
      <c r="AR174" s="144" t="s">
        <v>194</v>
      </c>
      <c r="AT174" s="144" t="s">
        <v>189</v>
      </c>
      <c r="AU174" s="144" t="s">
        <v>91</v>
      </c>
      <c r="AY174" s="18" t="s">
        <v>187</v>
      </c>
      <c r="BE174" s="145">
        <f>IF(N174="základní",J174,0)</f>
        <v>0</v>
      </c>
      <c r="BF174" s="145">
        <f>IF(N174="snížená",J174,0)</f>
        <v>0</v>
      </c>
      <c r="BG174" s="145">
        <f>IF(N174="zákl. přenesená",J174,0)</f>
        <v>0</v>
      </c>
      <c r="BH174" s="145">
        <f>IF(N174="sníž. přenesená",J174,0)</f>
        <v>0</v>
      </c>
      <c r="BI174" s="145">
        <f>IF(N174="nulová",J174,0)</f>
        <v>0</v>
      </c>
      <c r="BJ174" s="18" t="s">
        <v>21</v>
      </c>
      <c r="BK174" s="145">
        <f>ROUND(I174*H174,2)</f>
        <v>0</v>
      </c>
      <c r="BL174" s="18" t="s">
        <v>194</v>
      </c>
      <c r="BM174" s="144" t="s">
        <v>541</v>
      </c>
    </row>
    <row r="175" spans="2:65" s="1" customFormat="1" ht="19.2">
      <c r="B175" s="33"/>
      <c r="D175" s="147" t="s">
        <v>219</v>
      </c>
      <c r="F175" s="167" t="s">
        <v>2664</v>
      </c>
      <c r="I175" s="168"/>
      <c r="L175" s="33"/>
      <c r="M175" s="169"/>
      <c r="T175" s="57"/>
      <c r="AT175" s="18" t="s">
        <v>219</v>
      </c>
      <c r="AU175" s="18" t="s">
        <v>91</v>
      </c>
    </row>
    <row r="176" spans="2:65" s="1" customFormat="1" ht="16.5" customHeight="1">
      <c r="B176" s="33"/>
      <c r="C176" s="133" t="s">
        <v>369</v>
      </c>
      <c r="D176" s="133" t="s">
        <v>189</v>
      </c>
      <c r="E176" s="134" t="s">
        <v>2665</v>
      </c>
      <c r="F176" s="135" t="s">
        <v>2666</v>
      </c>
      <c r="G176" s="136" t="s">
        <v>2604</v>
      </c>
      <c r="H176" s="137">
        <v>1</v>
      </c>
      <c r="I176" s="138"/>
      <c r="J176" s="139">
        <f>ROUND(I176*H176,2)</f>
        <v>0</v>
      </c>
      <c r="K176" s="135" t="s">
        <v>1</v>
      </c>
      <c r="L176" s="33"/>
      <c r="M176" s="140" t="s">
        <v>1</v>
      </c>
      <c r="N176" s="141" t="s">
        <v>46</v>
      </c>
      <c r="P176" s="142">
        <f>O176*H176</f>
        <v>0</v>
      </c>
      <c r="Q176" s="142">
        <v>0</v>
      </c>
      <c r="R176" s="142">
        <f>Q176*H176</f>
        <v>0</v>
      </c>
      <c r="S176" s="142">
        <v>0</v>
      </c>
      <c r="T176" s="143">
        <f>S176*H176</f>
        <v>0</v>
      </c>
      <c r="AR176" s="144" t="s">
        <v>194</v>
      </c>
      <c r="AT176" s="144" t="s">
        <v>189</v>
      </c>
      <c r="AU176" s="144" t="s">
        <v>91</v>
      </c>
      <c r="AY176" s="18" t="s">
        <v>187</v>
      </c>
      <c r="BE176" s="145">
        <f>IF(N176="základní",J176,0)</f>
        <v>0</v>
      </c>
      <c r="BF176" s="145">
        <f>IF(N176="snížená",J176,0)</f>
        <v>0</v>
      </c>
      <c r="BG176" s="145">
        <f>IF(N176="zákl. přenesená",J176,0)</f>
        <v>0</v>
      </c>
      <c r="BH176" s="145">
        <f>IF(N176="sníž. přenesená",J176,0)</f>
        <v>0</v>
      </c>
      <c r="BI176" s="145">
        <f>IF(N176="nulová",J176,0)</f>
        <v>0</v>
      </c>
      <c r="BJ176" s="18" t="s">
        <v>21</v>
      </c>
      <c r="BK176" s="145">
        <f>ROUND(I176*H176,2)</f>
        <v>0</v>
      </c>
      <c r="BL176" s="18" t="s">
        <v>194</v>
      </c>
      <c r="BM176" s="144" t="s">
        <v>550</v>
      </c>
    </row>
    <row r="177" spans="2:65" s="1" customFormat="1" ht="21.75" customHeight="1">
      <c r="B177" s="33"/>
      <c r="C177" s="133" t="s">
        <v>375</v>
      </c>
      <c r="D177" s="133" t="s">
        <v>189</v>
      </c>
      <c r="E177" s="134" t="s">
        <v>2667</v>
      </c>
      <c r="F177" s="135" t="s">
        <v>2668</v>
      </c>
      <c r="G177" s="136" t="s">
        <v>2604</v>
      </c>
      <c r="H177" s="137">
        <v>17</v>
      </c>
      <c r="I177" s="138"/>
      <c r="J177" s="139">
        <f>ROUND(I177*H177,2)</f>
        <v>0</v>
      </c>
      <c r="K177" s="135" t="s">
        <v>1</v>
      </c>
      <c r="L177" s="33"/>
      <c r="M177" s="140" t="s">
        <v>1</v>
      </c>
      <c r="N177" s="141" t="s">
        <v>46</v>
      </c>
      <c r="P177" s="142">
        <f>O177*H177</f>
        <v>0</v>
      </c>
      <c r="Q177" s="142">
        <v>0</v>
      </c>
      <c r="R177" s="142">
        <f>Q177*H177</f>
        <v>0</v>
      </c>
      <c r="S177" s="142">
        <v>0</v>
      </c>
      <c r="T177" s="143">
        <f>S177*H177</f>
        <v>0</v>
      </c>
      <c r="AR177" s="144" t="s">
        <v>194</v>
      </c>
      <c r="AT177" s="144" t="s">
        <v>189</v>
      </c>
      <c r="AU177" s="144" t="s">
        <v>91</v>
      </c>
      <c r="AY177" s="18" t="s">
        <v>187</v>
      </c>
      <c r="BE177" s="145">
        <f>IF(N177="základní",J177,0)</f>
        <v>0</v>
      </c>
      <c r="BF177" s="145">
        <f>IF(N177="snížená",J177,0)</f>
        <v>0</v>
      </c>
      <c r="BG177" s="145">
        <f>IF(N177="zákl. přenesená",J177,0)</f>
        <v>0</v>
      </c>
      <c r="BH177" s="145">
        <f>IF(N177="sníž. přenesená",J177,0)</f>
        <v>0</v>
      </c>
      <c r="BI177" s="145">
        <f>IF(N177="nulová",J177,0)</f>
        <v>0</v>
      </c>
      <c r="BJ177" s="18" t="s">
        <v>21</v>
      </c>
      <c r="BK177" s="145">
        <f>ROUND(I177*H177,2)</f>
        <v>0</v>
      </c>
      <c r="BL177" s="18" t="s">
        <v>194</v>
      </c>
      <c r="BM177" s="144" t="s">
        <v>561</v>
      </c>
    </row>
    <row r="178" spans="2:65" s="1" customFormat="1" ht="19.2">
      <c r="B178" s="33"/>
      <c r="D178" s="147" t="s">
        <v>219</v>
      </c>
      <c r="F178" s="167" t="s">
        <v>2669</v>
      </c>
      <c r="I178" s="168"/>
      <c r="L178" s="33"/>
      <c r="M178" s="169"/>
      <c r="T178" s="57"/>
      <c r="AT178" s="18" t="s">
        <v>219</v>
      </c>
      <c r="AU178" s="18" t="s">
        <v>91</v>
      </c>
    </row>
    <row r="179" spans="2:65" s="1" customFormat="1" ht="16.5" customHeight="1">
      <c r="B179" s="33"/>
      <c r="C179" s="133" t="s">
        <v>380</v>
      </c>
      <c r="D179" s="133" t="s">
        <v>189</v>
      </c>
      <c r="E179" s="134" t="s">
        <v>2670</v>
      </c>
      <c r="F179" s="135" t="s">
        <v>2671</v>
      </c>
      <c r="G179" s="136" t="s">
        <v>2672</v>
      </c>
      <c r="H179" s="137">
        <v>25</v>
      </c>
      <c r="I179" s="138"/>
      <c r="J179" s="139">
        <f>ROUND(I179*H179,2)</f>
        <v>0</v>
      </c>
      <c r="K179" s="135" t="s">
        <v>1</v>
      </c>
      <c r="L179" s="33"/>
      <c r="M179" s="140" t="s">
        <v>1</v>
      </c>
      <c r="N179" s="141" t="s">
        <v>46</v>
      </c>
      <c r="P179" s="142">
        <f>O179*H179</f>
        <v>0</v>
      </c>
      <c r="Q179" s="142">
        <v>0</v>
      </c>
      <c r="R179" s="142">
        <f>Q179*H179</f>
        <v>0</v>
      </c>
      <c r="S179" s="142">
        <v>0</v>
      </c>
      <c r="T179" s="143">
        <f>S179*H179</f>
        <v>0</v>
      </c>
      <c r="AR179" s="144" t="s">
        <v>194</v>
      </c>
      <c r="AT179" s="144" t="s">
        <v>189</v>
      </c>
      <c r="AU179" s="144" t="s">
        <v>91</v>
      </c>
      <c r="AY179" s="18" t="s">
        <v>187</v>
      </c>
      <c r="BE179" s="145">
        <f>IF(N179="základní",J179,0)</f>
        <v>0</v>
      </c>
      <c r="BF179" s="145">
        <f>IF(N179="snížená",J179,0)</f>
        <v>0</v>
      </c>
      <c r="BG179" s="145">
        <f>IF(N179="zákl. přenesená",J179,0)</f>
        <v>0</v>
      </c>
      <c r="BH179" s="145">
        <f>IF(N179="sníž. přenesená",J179,0)</f>
        <v>0</v>
      </c>
      <c r="BI179" s="145">
        <f>IF(N179="nulová",J179,0)</f>
        <v>0</v>
      </c>
      <c r="BJ179" s="18" t="s">
        <v>21</v>
      </c>
      <c r="BK179" s="145">
        <f>ROUND(I179*H179,2)</f>
        <v>0</v>
      </c>
      <c r="BL179" s="18" t="s">
        <v>194</v>
      </c>
      <c r="BM179" s="144" t="s">
        <v>571</v>
      </c>
    </row>
    <row r="180" spans="2:65" s="1" customFormat="1" ht="19.2">
      <c r="B180" s="33"/>
      <c r="D180" s="147" t="s">
        <v>219</v>
      </c>
      <c r="F180" s="167" t="s">
        <v>2673</v>
      </c>
      <c r="I180" s="168"/>
      <c r="L180" s="33"/>
      <c r="M180" s="169"/>
      <c r="T180" s="57"/>
      <c r="AT180" s="18" t="s">
        <v>219</v>
      </c>
      <c r="AU180" s="18" t="s">
        <v>91</v>
      </c>
    </row>
    <row r="181" spans="2:65" s="1" customFormat="1" ht="16.5" customHeight="1">
      <c r="B181" s="33"/>
      <c r="C181" s="133" t="s">
        <v>385</v>
      </c>
      <c r="D181" s="133" t="s">
        <v>189</v>
      </c>
      <c r="E181" s="134" t="s">
        <v>2674</v>
      </c>
      <c r="F181" s="135" t="s">
        <v>2675</v>
      </c>
      <c r="G181" s="136" t="s">
        <v>2604</v>
      </c>
      <c r="H181" s="137">
        <v>850</v>
      </c>
      <c r="I181" s="138"/>
      <c r="J181" s="139">
        <f>ROUND(I181*H181,2)</f>
        <v>0</v>
      </c>
      <c r="K181" s="135" t="s">
        <v>1</v>
      </c>
      <c r="L181" s="33"/>
      <c r="M181" s="140" t="s">
        <v>1</v>
      </c>
      <c r="N181" s="141" t="s">
        <v>46</v>
      </c>
      <c r="P181" s="142">
        <f>O181*H181</f>
        <v>0</v>
      </c>
      <c r="Q181" s="142">
        <v>0</v>
      </c>
      <c r="R181" s="142">
        <f>Q181*H181</f>
        <v>0</v>
      </c>
      <c r="S181" s="142">
        <v>0</v>
      </c>
      <c r="T181" s="143">
        <f>S181*H181</f>
        <v>0</v>
      </c>
      <c r="AR181" s="144" t="s">
        <v>194</v>
      </c>
      <c r="AT181" s="144" t="s">
        <v>189</v>
      </c>
      <c r="AU181" s="144" t="s">
        <v>91</v>
      </c>
      <c r="AY181" s="18" t="s">
        <v>187</v>
      </c>
      <c r="BE181" s="145">
        <f>IF(N181="základní",J181,0)</f>
        <v>0</v>
      </c>
      <c r="BF181" s="145">
        <f>IF(N181="snížená",J181,0)</f>
        <v>0</v>
      </c>
      <c r="BG181" s="145">
        <f>IF(N181="zákl. přenesená",J181,0)</f>
        <v>0</v>
      </c>
      <c r="BH181" s="145">
        <f>IF(N181="sníž. přenesená",J181,0)</f>
        <v>0</v>
      </c>
      <c r="BI181" s="145">
        <f>IF(N181="nulová",J181,0)</f>
        <v>0</v>
      </c>
      <c r="BJ181" s="18" t="s">
        <v>21</v>
      </c>
      <c r="BK181" s="145">
        <f>ROUND(I181*H181,2)</f>
        <v>0</v>
      </c>
      <c r="BL181" s="18" t="s">
        <v>194</v>
      </c>
      <c r="BM181" s="144" t="s">
        <v>581</v>
      </c>
    </row>
    <row r="182" spans="2:65" s="1" customFormat="1" ht="19.2">
      <c r="B182" s="33"/>
      <c r="D182" s="147" t="s">
        <v>219</v>
      </c>
      <c r="F182" s="167" t="s">
        <v>2676</v>
      </c>
      <c r="I182" s="168"/>
      <c r="L182" s="33"/>
      <c r="M182" s="169"/>
      <c r="T182" s="57"/>
      <c r="AT182" s="18" t="s">
        <v>219</v>
      </c>
      <c r="AU182" s="18" t="s">
        <v>91</v>
      </c>
    </row>
    <row r="183" spans="2:65" s="1" customFormat="1" ht="16.5" customHeight="1">
      <c r="B183" s="33"/>
      <c r="C183" s="133" t="s">
        <v>395</v>
      </c>
      <c r="D183" s="133" t="s">
        <v>189</v>
      </c>
      <c r="E183" s="134" t="s">
        <v>2677</v>
      </c>
      <c r="F183" s="135" t="s">
        <v>2678</v>
      </c>
      <c r="G183" s="136" t="s">
        <v>2604</v>
      </c>
      <c r="H183" s="137">
        <v>3</v>
      </c>
      <c r="I183" s="138"/>
      <c r="J183" s="139">
        <f>ROUND(I183*H183,2)</f>
        <v>0</v>
      </c>
      <c r="K183" s="135" t="s">
        <v>1</v>
      </c>
      <c r="L183" s="33"/>
      <c r="M183" s="140" t="s">
        <v>1</v>
      </c>
      <c r="N183" s="141" t="s">
        <v>46</v>
      </c>
      <c r="P183" s="142">
        <f>O183*H183</f>
        <v>0</v>
      </c>
      <c r="Q183" s="142">
        <v>0</v>
      </c>
      <c r="R183" s="142">
        <f>Q183*H183</f>
        <v>0</v>
      </c>
      <c r="S183" s="142">
        <v>0</v>
      </c>
      <c r="T183" s="143">
        <f>S183*H183</f>
        <v>0</v>
      </c>
      <c r="AR183" s="144" t="s">
        <v>194</v>
      </c>
      <c r="AT183" s="144" t="s">
        <v>189</v>
      </c>
      <c r="AU183" s="144" t="s">
        <v>91</v>
      </c>
      <c r="AY183" s="18" t="s">
        <v>187</v>
      </c>
      <c r="BE183" s="145">
        <f>IF(N183="základní",J183,0)</f>
        <v>0</v>
      </c>
      <c r="BF183" s="145">
        <f>IF(N183="snížená",J183,0)</f>
        <v>0</v>
      </c>
      <c r="BG183" s="145">
        <f>IF(N183="zákl. přenesená",J183,0)</f>
        <v>0</v>
      </c>
      <c r="BH183" s="145">
        <f>IF(N183="sníž. přenesená",J183,0)</f>
        <v>0</v>
      </c>
      <c r="BI183" s="145">
        <f>IF(N183="nulová",J183,0)</f>
        <v>0</v>
      </c>
      <c r="BJ183" s="18" t="s">
        <v>21</v>
      </c>
      <c r="BK183" s="145">
        <f>ROUND(I183*H183,2)</f>
        <v>0</v>
      </c>
      <c r="BL183" s="18" t="s">
        <v>194</v>
      </c>
      <c r="BM183" s="144" t="s">
        <v>591</v>
      </c>
    </row>
    <row r="184" spans="2:65" s="1" customFormat="1" ht="16.5" customHeight="1">
      <c r="B184" s="33"/>
      <c r="C184" s="133" t="s">
        <v>401</v>
      </c>
      <c r="D184" s="133" t="s">
        <v>189</v>
      </c>
      <c r="E184" s="134" t="s">
        <v>2679</v>
      </c>
      <c r="F184" s="135" t="s">
        <v>2680</v>
      </c>
      <c r="G184" s="136" t="s">
        <v>2604</v>
      </c>
      <c r="H184" s="137">
        <v>1</v>
      </c>
      <c r="I184" s="138"/>
      <c r="J184" s="139">
        <f>ROUND(I184*H184,2)</f>
        <v>0</v>
      </c>
      <c r="K184" s="135" t="s">
        <v>1</v>
      </c>
      <c r="L184" s="33"/>
      <c r="M184" s="140" t="s">
        <v>1</v>
      </c>
      <c r="N184" s="141" t="s">
        <v>46</v>
      </c>
      <c r="P184" s="142">
        <f>O184*H184</f>
        <v>0</v>
      </c>
      <c r="Q184" s="142">
        <v>0</v>
      </c>
      <c r="R184" s="142">
        <f>Q184*H184</f>
        <v>0</v>
      </c>
      <c r="S184" s="142">
        <v>0</v>
      </c>
      <c r="T184" s="143">
        <f>S184*H184</f>
        <v>0</v>
      </c>
      <c r="AR184" s="144" t="s">
        <v>194</v>
      </c>
      <c r="AT184" s="144" t="s">
        <v>189</v>
      </c>
      <c r="AU184" s="144" t="s">
        <v>91</v>
      </c>
      <c r="AY184" s="18" t="s">
        <v>187</v>
      </c>
      <c r="BE184" s="145">
        <f>IF(N184="základní",J184,0)</f>
        <v>0</v>
      </c>
      <c r="BF184" s="145">
        <f>IF(N184="snížená",J184,0)</f>
        <v>0</v>
      </c>
      <c r="BG184" s="145">
        <f>IF(N184="zákl. přenesená",J184,0)</f>
        <v>0</v>
      </c>
      <c r="BH184" s="145">
        <f>IF(N184="sníž. přenesená",J184,0)</f>
        <v>0</v>
      </c>
      <c r="BI184" s="145">
        <f>IF(N184="nulová",J184,0)</f>
        <v>0</v>
      </c>
      <c r="BJ184" s="18" t="s">
        <v>21</v>
      </c>
      <c r="BK184" s="145">
        <f>ROUND(I184*H184,2)</f>
        <v>0</v>
      </c>
      <c r="BL184" s="18" t="s">
        <v>194</v>
      </c>
      <c r="BM184" s="144" t="s">
        <v>599</v>
      </c>
    </row>
    <row r="185" spans="2:65" s="1" customFormat="1" ht="16.5" customHeight="1">
      <c r="B185" s="33"/>
      <c r="C185" s="133" t="s">
        <v>407</v>
      </c>
      <c r="D185" s="133" t="s">
        <v>189</v>
      </c>
      <c r="E185" s="134" t="s">
        <v>2681</v>
      </c>
      <c r="F185" s="135" t="s">
        <v>2682</v>
      </c>
      <c r="G185" s="136" t="s">
        <v>201</v>
      </c>
      <c r="H185" s="137">
        <v>10</v>
      </c>
      <c r="I185" s="138"/>
      <c r="J185" s="139">
        <f>ROUND(I185*H185,2)</f>
        <v>0</v>
      </c>
      <c r="K185" s="135" t="s">
        <v>1</v>
      </c>
      <c r="L185" s="33"/>
      <c r="M185" s="140" t="s">
        <v>1</v>
      </c>
      <c r="N185" s="141" t="s">
        <v>46</v>
      </c>
      <c r="P185" s="142">
        <f>O185*H185</f>
        <v>0</v>
      </c>
      <c r="Q185" s="142">
        <v>0</v>
      </c>
      <c r="R185" s="142">
        <f>Q185*H185</f>
        <v>0</v>
      </c>
      <c r="S185" s="142">
        <v>0</v>
      </c>
      <c r="T185" s="143">
        <f>S185*H185</f>
        <v>0</v>
      </c>
      <c r="AR185" s="144" t="s">
        <v>194</v>
      </c>
      <c r="AT185" s="144" t="s">
        <v>189</v>
      </c>
      <c r="AU185" s="144" t="s">
        <v>91</v>
      </c>
      <c r="AY185" s="18" t="s">
        <v>187</v>
      </c>
      <c r="BE185" s="145">
        <f>IF(N185="základní",J185,0)</f>
        <v>0</v>
      </c>
      <c r="BF185" s="145">
        <f>IF(N185="snížená",J185,0)</f>
        <v>0</v>
      </c>
      <c r="BG185" s="145">
        <f>IF(N185="zákl. přenesená",J185,0)</f>
        <v>0</v>
      </c>
      <c r="BH185" s="145">
        <f>IF(N185="sníž. přenesená",J185,0)</f>
        <v>0</v>
      </c>
      <c r="BI185" s="145">
        <f>IF(N185="nulová",J185,0)</f>
        <v>0</v>
      </c>
      <c r="BJ185" s="18" t="s">
        <v>21</v>
      </c>
      <c r="BK185" s="145">
        <f>ROUND(I185*H185,2)</f>
        <v>0</v>
      </c>
      <c r="BL185" s="18" t="s">
        <v>194</v>
      </c>
      <c r="BM185" s="144" t="s">
        <v>608</v>
      </c>
    </row>
    <row r="186" spans="2:65" s="1" customFormat="1" ht="16.5" customHeight="1">
      <c r="B186" s="33"/>
      <c r="C186" s="133" t="s">
        <v>401</v>
      </c>
      <c r="D186" s="133" t="s">
        <v>189</v>
      </c>
      <c r="E186" s="134" t="s">
        <v>2683</v>
      </c>
      <c r="F186" s="135" t="s">
        <v>2684</v>
      </c>
      <c r="G186" s="136" t="s">
        <v>2604</v>
      </c>
      <c r="H186" s="137">
        <v>3</v>
      </c>
      <c r="I186" s="138"/>
      <c r="J186" s="139">
        <f>ROUND(I186*H186,2)</f>
        <v>0</v>
      </c>
      <c r="K186" s="135" t="s">
        <v>1</v>
      </c>
      <c r="L186" s="33"/>
      <c r="M186" s="140" t="s">
        <v>1</v>
      </c>
      <c r="N186" s="141" t="s">
        <v>46</v>
      </c>
      <c r="P186" s="142">
        <f>O186*H186</f>
        <v>0</v>
      </c>
      <c r="Q186" s="142">
        <v>0</v>
      </c>
      <c r="R186" s="142">
        <f>Q186*H186</f>
        <v>0</v>
      </c>
      <c r="S186" s="142">
        <v>0</v>
      </c>
      <c r="T186" s="143">
        <f>S186*H186</f>
        <v>0</v>
      </c>
      <c r="AR186" s="144" t="s">
        <v>194</v>
      </c>
      <c r="AT186" s="144" t="s">
        <v>189</v>
      </c>
      <c r="AU186" s="144" t="s">
        <v>91</v>
      </c>
      <c r="AY186" s="18" t="s">
        <v>187</v>
      </c>
      <c r="BE186" s="145">
        <f>IF(N186="základní",J186,0)</f>
        <v>0</v>
      </c>
      <c r="BF186" s="145">
        <f>IF(N186="snížená",J186,0)</f>
        <v>0</v>
      </c>
      <c r="BG186" s="145">
        <f>IF(N186="zákl. přenesená",J186,0)</f>
        <v>0</v>
      </c>
      <c r="BH186" s="145">
        <f>IF(N186="sníž. přenesená",J186,0)</f>
        <v>0</v>
      </c>
      <c r="BI186" s="145">
        <f>IF(N186="nulová",J186,0)</f>
        <v>0</v>
      </c>
      <c r="BJ186" s="18" t="s">
        <v>21</v>
      </c>
      <c r="BK186" s="145">
        <f>ROUND(I186*H186,2)</f>
        <v>0</v>
      </c>
      <c r="BL186" s="18" t="s">
        <v>194</v>
      </c>
      <c r="BM186" s="144" t="s">
        <v>617</v>
      </c>
    </row>
    <row r="187" spans="2:65" s="1" customFormat="1" ht="19.2">
      <c r="B187" s="33"/>
      <c r="D187" s="147" t="s">
        <v>219</v>
      </c>
      <c r="F187" s="167" t="s">
        <v>2685</v>
      </c>
      <c r="I187" s="168"/>
      <c r="L187" s="33"/>
      <c r="M187" s="169"/>
      <c r="T187" s="57"/>
      <c r="AT187" s="18" t="s">
        <v>219</v>
      </c>
      <c r="AU187" s="18" t="s">
        <v>91</v>
      </c>
    </row>
    <row r="188" spans="2:65" s="1" customFormat="1" ht="16.5" customHeight="1">
      <c r="B188" s="33"/>
      <c r="C188" s="133" t="s">
        <v>407</v>
      </c>
      <c r="D188" s="133" t="s">
        <v>189</v>
      </c>
      <c r="E188" s="134" t="s">
        <v>2686</v>
      </c>
      <c r="F188" s="135" t="s">
        <v>2687</v>
      </c>
      <c r="G188" s="136" t="s">
        <v>2604</v>
      </c>
      <c r="H188" s="137">
        <v>1</v>
      </c>
      <c r="I188" s="138"/>
      <c r="J188" s="139">
        <f>ROUND(I188*H188,2)</f>
        <v>0</v>
      </c>
      <c r="K188" s="135" t="s">
        <v>1</v>
      </c>
      <c r="L188" s="33"/>
      <c r="M188" s="140" t="s">
        <v>1</v>
      </c>
      <c r="N188" s="141" t="s">
        <v>46</v>
      </c>
      <c r="P188" s="142">
        <f>O188*H188</f>
        <v>0</v>
      </c>
      <c r="Q188" s="142">
        <v>0</v>
      </c>
      <c r="R188" s="142">
        <f>Q188*H188</f>
        <v>0</v>
      </c>
      <c r="S188" s="142">
        <v>0</v>
      </c>
      <c r="T188" s="143">
        <f>S188*H188</f>
        <v>0</v>
      </c>
      <c r="AR188" s="144" t="s">
        <v>194</v>
      </c>
      <c r="AT188" s="144" t="s">
        <v>189</v>
      </c>
      <c r="AU188" s="144" t="s">
        <v>91</v>
      </c>
      <c r="AY188" s="18" t="s">
        <v>187</v>
      </c>
      <c r="BE188" s="145">
        <f>IF(N188="základní",J188,0)</f>
        <v>0</v>
      </c>
      <c r="BF188" s="145">
        <f>IF(N188="snížená",J188,0)</f>
        <v>0</v>
      </c>
      <c r="BG188" s="145">
        <f>IF(N188="zákl. přenesená",J188,0)</f>
        <v>0</v>
      </c>
      <c r="BH188" s="145">
        <f>IF(N188="sníž. přenesená",J188,0)</f>
        <v>0</v>
      </c>
      <c r="BI188" s="145">
        <f>IF(N188="nulová",J188,0)</f>
        <v>0</v>
      </c>
      <c r="BJ188" s="18" t="s">
        <v>21</v>
      </c>
      <c r="BK188" s="145">
        <f>ROUND(I188*H188,2)</f>
        <v>0</v>
      </c>
      <c r="BL188" s="18" t="s">
        <v>194</v>
      </c>
      <c r="BM188" s="144" t="s">
        <v>625</v>
      </c>
    </row>
    <row r="189" spans="2:65" s="1" customFormat="1" ht="16.5" customHeight="1">
      <c r="B189" s="33"/>
      <c r="C189" s="133" t="s">
        <v>415</v>
      </c>
      <c r="D189" s="133" t="s">
        <v>189</v>
      </c>
      <c r="E189" s="134" t="s">
        <v>2688</v>
      </c>
      <c r="F189" s="135" t="s">
        <v>2689</v>
      </c>
      <c r="G189" s="136" t="s">
        <v>2604</v>
      </c>
      <c r="H189" s="137">
        <v>1</v>
      </c>
      <c r="I189" s="138"/>
      <c r="J189" s="139">
        <f>ROUND(I189*H189,2)</f>
        <v>0</v>
      </c>
      <c r="K189" s="135" t="s">
        <v>1</v>
      </c>
      <c r="L189" s="33"/>
      <c r="M189" s="140" t="s">
        <v>1</v>
      </c>
      <c r="N189" s="141" t="s">
        <v>46</v>
      </c>
      <c r="P189" s="142">
        <f>O189*H189</f>
        <v>0</v>
      </c>
      <c r="Q189" s="142">
        <v>0</v>
      </c>
      <c r="R189" s="142">
        <f>Q189*H189</f>
        <v>0</v>
      </c>
      <c r="S189" s="142">
        <v>0</v>
      </c>
      <c r="T189" s="143">
        <f>S189*H189</f>
        <v>0</v>
      </c>
      <c r="AR189" s="144" t="s">
        <v>194</v>
      </c>
      <c r="AT189" s="144" t="s">
        <v>189</v>
      </c>
      <c r="AU189" s="144" t="s">
        <v>91</v>
      </c>
      <c r="AY189" s="18" t="s">
        <v>187</v>
      </c>
      <c r="BE189" s="145">
        <f>IF(N189="základní",J189,0)</f>
        <v>0</v>
      </c>
      <c r="BF189" s="145">
        <f>IF(N189="snížená",J189,0)</f>
        <v>0</v>
      </c>
      <c r="BG189" s="145">
        <f>IF(N189="zákl. přenesená",J189,0)</f>
        <v>0</v>
      </c>
      <c r="BH189" s="145">
        <f>IF(N189="sníž. přenesená",J189,0)</f>
        <v>0</v>
      </c>
      <c r="BI189" s="145">
        <f>IF(N189="nulová",J189,0)</f>
        <v>0</v>
      </c>
      <c r="BJ189" s="18" t="s">
        <v>21</v>
      </c>
      <c r="BK189" s="145">
        <f>ROUND(I189*H189,2)</f>
        <v>0</v>
      </c>
      <c r="BL189" s="18" t="s">
        <v>194</v>
      </c>
      <c r="BM189" s="144" t="s">
        <v>637</v>
      </c>
    </row>
    <row r="190" spans="2:65" s="11" customFormat="1" ht="22.8" customHeight="1">
      <c r="B190" s="121"/>
      <c r="D190" s="122" t="s">
        <v>80</v>
      </c>
      <c r="E190" s="131" t="s">
        <v>1469</v>
      </c>
      <c r="F190" s="131" t="s">
        <v>2690</v>
      </c>
      <c r="I190" s="124"/>
      <c r="J190" s="132">
        <f>BK190</f>
        <v>0</v>
      </c>
      <c r="L190" s="121"/>
      <c r="M190" s="126"/>
      <c r="P190" s="127">
        <f>SUM(P191:P199)</f>
        <v>0</v>
      </c>
      <c r="R190" s="127">
        <f>SUM(R191:R199)</f>
        <v>0</v>
      </c>
      <c r="T190" s="128">
        <f>SUM(T191:T199)</f>
        <v>0</v>
      </c>
      <c r="AR190" s="122" t="s">
        <v>21</v>
      </c>
      <c r="AT190" s="129" t="s">
        <v>80</v>
      </c>
      <c r="AU190" s="129" t="s">
        <v>21</v>
      </c>
      <c r="AY190" s="122" t="s">
        <v>187</v>
      </c>
      <c r="BK190" s="130">
        <f>SUM(BK191:BK199)</f>
        <v>0</v>
      </c>
    </row>
    <row r="191" spans="2:65" s="1" customFormat="1" ht="16.5" customHeight="1">
      <c r="B191" s="33"/>
      <c r="C191" s="133" t="s">
        <v>419</v>
      </c>
      <c r="D191" s="133" t="s">
        <v>189</v>
      </c>
      <c r="E191" s="134" t="s">
        <v>2691</v>
      </c>
      <c r="F191" s="135" t="s">
        <v>2692</v>
      </c>
      <c r="G191" s="136" t="s">
        <v>2604</v>
      </c>
      <c r="H191" s="137">
        <v>1</v>
      </c>
      <c r="I191" s="138"/>
      <c r="J191" s="139">
        <f>ROUND(I191*H191,2)</f>
        <v>0</v>
      </c>
      <c r="K191" s="135" t="s">
        <v>1</v>
      </c>
      <c r="L191" s="33"/>
      <c r="M191" s="140" t="s">
        <v>1</v>
      </c>
      <c r="N191" s="141" t="s">
        <v>46</v>
      </c>
      <c r="P191" s="142">
        <f>O191*H191</f>
        <v>0</v>
      </c>
      <c r="Q191" s="142">
        <v>0</v>
      </c>
      <c r="R191" s="142">
        <f>Q191*H191</f>
        <v>0</v>
      </c>
      <c r="S191" s="142">
        <v>0</v>
      </c>
      <c r="T191" s="143">
        <f>S191*H191</f>
        <v>0</v>
      </c>
      <c r="AR191" s="144" t="s">
        <v>194</v>
      </c>
      <c r="AT191" s="144" t="s">
        <v>189</v>
      </c>
      <c r="AU191" s="144" t="s">
        <v>91</v>
      </c>
      <c r="AY191" s="18" t="s">
        <v>187</v>
      </c>
      <c r="BE191" s="145">
        <f>IF(N191="základní",J191,0)</f>
        <v>0</v>
      </c>
      <c r="BF191" s="145">
        <f>IF(N191="snížená",J191,0)</f>
        <v>0</v>
      </c>
      <c r="BG191" s="145">
        <f>IF(N191="zákl. přenesená",J191,0)</f>
        <v>0</v>
      </c>
      <c r="BH191" s="145">
        <f>IF(N191="sníž. přenesená",J191,0)</f>
        <v>0</v>
      </c>
      <c r="BI191" s="145">
        <f>IF(N191="nulová",J191,0)</f>
        <v>0</v>
      </c>
      <c r="BJ191" s="18" t="s">
        <v>21</v>
      </c>
      <c r="BK191" s="145">
        <f>ROUND(I191*H191,2)</f>
        <v>0</v>
      </c>
      <c r="BL191" s="18" t="s">
        <v>194</v>
      </c>
      <c r="BM191" s="144" t="s">
        <v>646</v>
      </c>
    </row>
    <row r="192" spans="2:65" s="1" customFormat="1" ht="19.2">
      <c r="B192" s="33"/>
      <c r="D192" s="147" t="s">
        <v>219</v>
      </c>
      <c r="F192" s="167" t="s">
        <v>2693</v>
      </c>
      <c r="I192" s="168"/>
      <c r="L192" s="33"/>
      <c r="M192" s="169"/>
      <c r="T192" s="57"/>
      <c r="AT192" s="18" t="s">
        <v>219</v>
      </c>
      <c r="AU192" s="18" t="s">
        <v>91</v>
      </c>
    </row>
    <row r="193" spans="2:65" s="1" customFormat="1" ht="16.5" customHeight="1">
      <c r="B193" s="33"/>
      <c r="C193" s="133" t="s">
        <v>424</v>
      </c>
      <c r="D193" s="133" t="s">
        <v>189</v>
      </c>
      <c r="E193" s="134" t="s">
        <v>2694</v>
      </c>
      <c r="F193" s="135" t="s">
        <v>2695</v>
      </c>
      <c r="G193" s="136" t="s">
        <v>2604</v>
      </c>
      <c r="H193" s="137">
        <v>2</v>
      </c>
      <c r="I193" s="138"/>
      <c r="J193" s="139">
        <f>ROUND(I193*H193,2)</f>
        <v>0</v>
      </c>
      <c r="K193" s="135" t="s">
        <v>1</v>
      </c>
      <c r="L193" s="33"/>
      <c r="M193" s="140" t="s">
        <v>1</v>
      </c>
      <c r="N193" s="141" t="s">
        <v>46</v>
      </c>
      <c r="P193" s="142">
        <f>O193*H193</f>
        <v>0</v>
      </c>
      <c r="Q193" s="142">
        <v>0</v>
      </c>
      <c r="R193" s="142">
        <f>Q193*H193</f>
        <v>0</v>
      </c>
      <c r="S193" s="142">
        <v>0</v>
      </c>
      <c r="T193" s="143">
        <f>S193*H193</f>
        <v>0</v>
      </c>
      <c r="AR193" s="144" t="s">
        <v>194</v>
      </c>
      <c r="AT193" s="144" t="s">
        <v>189</v>
      </c>
      <c r="AU193" s="144" t="s">
        <v>91</v>
      </c>
      <c r="AY193" s="18" t="s">
        <v>187</v>
      </c>
      <c r="BE193" s="145">
        <f>IF(N193="základní",J193,0)</f>
        <v>0</v>
      </c>
      <c r="BF193" s="145">
        <f>IF(N193="snížená",J193,0)</f>
        <v>0</v>
      </c>
      <c r="BG193" s="145">
        <f>IF(N193="zákl. přenesená",J193,0)</f>
        <v>0</v>
      </c>
      <c r="BH193" s="145">
        <f>IF(N193="sníž. přenesená",J193,0)</f>
        <v>0</v>
      </c>
      <c r="BI193" s="145">
        <f>IF(N193="nulová",J193,0)</f>
        <v>0</v>
      </c>
      <c r="BJ193" s="18" t="s">
        <v>21</v>
      </c>
      <c r="BK193" s="145">
        <f>ROUND(I193*H193,2)</f>
        <v>0</v>
      </c>
      <c r="BL193" s="18" t="s">
        <v>194</v>
      </c>
      <c r="BM193" s="144" t="s">
        <v>654</v>
      </c>
    </row>
    <row r="194" spans="2:65" s="1" customFormat="1" ht="19.2">
      <c r="B194" s="33"/>
      <c r="D194" s="147" t="s">
        <v>219</v>
      </c>
      <c r="F194" s="167" t="s">
        <v>2696</v>
      </c>
      <c r="I194" s="168"/>
      <c r="L194" s="33"/>
      <c r="M194" s="169"/>
      <c r="T194" s="57"/>
      <c r="AT194" s="18" t="s">
        <v>219</v>
      </c>
      <c r="AU194" s="18" t="s">
        <v>91</v>
      </c>
    </row>
    <row r="195" spans="2:65" s="1" customFormat="1" ht="16.5" customHeight="1">
      <c r="B195" s="33"/>
      <c r="C195" s="133" t="s">
        <v>429</v>
      </c>
      <c r="D195" s="133" t="s">
        <v>189</v>
      </c>
      <c r="E195" s="134" t="s">
        <v>2697</v>
      </c>
      <c r="F195" s="135" t="s">
        <v>2698</v>
      </c>
      <c r="G195" s="136" t="s">
        <v>2604</v>
      </c>
      <c r="H195" s="137">
        <v>1</v>
      </c>
      <c r="I195" s="138"/>
      <c r="J195" s="139">
        <f>ROUND(I195*H195,2)</f>
        <v>0</v>
      </c>
      <c r="K195" s="135" t="s">
        <v>1</v>
      </c>
      <c r="L195" s="33"/>
      <c r="M195" s="140" t="s">
        <v>1</v>
      </c>
      <c r="N195" s="141" t="s">
        <v>46</v>
      </c>
      <c r="P195" s="142">
        <f>O195*H195</f>
        <v>0</v>
      </c>
      <c r="Q195" s="142">
        <v>0</v>
      </c>
      <c r="R195" s="142">
        <f>Q195*H195</f>
        <v>0</v>
      </c>
      <c r="S195" s="142">
        <v>0</v>
      </c>
      <c r="T195" s="143">
        <f>S195*H195</f>
        <v>0</v>
      </c>
      <c r="AR195" s="144" t="s">
        <v>194</v>
      </c>
      <c r="AT195" s="144" t="s">
        <v>189</v>
      </c>
      <c r="AU195" s="144" t="s">
        <v>91</v>
      </c>
      <c r="AY195" s="18" t="s">
        <v>187</v>
      </c>
      <c r="BE195" s="145">
        <f>IF(N195="základní",J195,0)</f>
        <v>0</v>
      </c>
      <c r="BF195" s="145">
        <f>IF(N195="snížená",J195,0)</f>
        <v>0</v>
      </c>
      <c r="BG195" s="145">
        <f>IF(N195="zákl. přenesená",J195,0)</f>
        <v>0</v>
      </c>
      <c r="BH195" s="145">
        <f>IF(N195="sníž. přenesená",J195,0)</f>
        <v>0</v>
      </c>
      <c r="BI195" s="145">
        <f>IF(N195="nulová",J195,0)</f>
        <v>0</v>
      </c>
      <c r="BJ195" s="18" t="s">
        <v>21</v>
      </c>
      <c r="BK195" s="145">
        <f>ROUND(I195*H195,2)</f>
        <v>0</v>
      </c>
      <c r="BL195" s="18" t="s">
        <v>194</v>
      </c>
      <c r="BM195" s="144" t="s">
        <v>669</v>
      </c>
    </row>
    <row r="196" spans="2:65" s="1" customFormat="1" ht="19.2">
      <c r="B196" s="33"/>
      <c r="D196" s="147" t="s">
        <v>219</v>
      </c>
      <c r="F196" s="167" t="s">
        <v>2699</v>
      </c>
      <c r="I196" s="168"/>
      <c r="L196" s="33"/>
      <c r="M196" s="169"/>
      <c r="T196" s="57"/>
      <c r="AT196" s="18" t="s">
        <v>219</v>
      </c>
      <c r="AU196" s="18" t="s">
        <v>91</v>
      </c>
    </row>
    <row r="197" spans="2:65" s="1" customFormat="1" ht="16.5" customHeight="1">
      <c r="B197" s="33"/>
      <c r="C197" s="133" t="s">
        <v>436</v>
      </c>
      <c r="D197" s="133" t="s">
        <v>189</v>
      </c>
      <c r="E197" s="134" t="s">
        <v>2700</v>
      </c>
      <c r="F197" s="135" t="s">
        <v>2701</v>
      </c>
      <c r="G197" s="136" t="s">
        <v>2604</v>
      </c>
      <c r="H197" s="137">
        <v>2</v>
      </c>
      <c r="I197" s="138"/>
      <c r="J197" s="139">
        <f>ROUND(I197*H197,2)</f>
        <v>0</v>
      </c>
      <c r="K197" s="135" t="s">
        <v>1</v>
      </c>
      <c r="L197" s="33"/>
      <c r="M197" s="140" t="s">
        <v>1</v>
      </c>
      <c r="N197" s="141" t="s">
        <v>46</v>
      </c>
      <c r="P197" s="142">
        <f>O197*H197</f>
        <v>0</v>
      </c>
      <c r="Q197" s="142">
        <v>0</v>
      </c>
      <c r="R197" s="142">
        <f>Q197*H197</f>
        <v>0</v>
      </c>
      <c r="S197" s="142">
        <v>0</v>
      </c>
      <c r="T197" s="143">
        <f>S197*H197</f>
        <v>0</v>
      </c>
      <c r="AR197" s="144" t="s">
        <v>194</v>
      </c>
      <c r="AT197" s="144" t="s">
        <v>189</v>
      </c>
      <c r="AU197" s="144" t="s">
        <v>91</v>
      </c>
      <c r="AY197" s="18" t="s">
        <v>187</v>
      </c>
      <c r="BE197" s="145">
        <f>IF(N197="základní",J197,0)</f>
        <v>0</v>
      </c>
      <c r="BF197" s="145">
        <f>IF(N197="snížená",J197,0)</f>
        <v>0</v>
      </c>
      <c r="BG197" s="145">
        <f>IF(N197="zákl. přenesená",J197,0)</f>
        <v>0</v>
      </c>
      <c r="BH197" s="145">
        <f>IF(N197="sníž. přenesená",J197,0)</f>
        <v>0</v>
      </c>
      <c r="BI197" s="145">
        <f>IF(N197="nulová",J197,0)</f>
        <v>0</v>
      </c>
      <c r="BJ197" s="18" t="s">
        <v>21</v>
      </c>
      <c r="BK197" s="145">
        <f>ROUND(I197*H197,2)</f>
        <v>0</v>
      </c>
      <c r="BL197" s="18" t="s">
        <v>194</v>
      </c>
      <c r="BM197" s="144" t="s">
        <v>694</v>
      </c>
    </row>
    <row r="198" spans="2:65" s="1" customFormat="1" ht="16.5" customHeight="1">
      <c r="B198" s="33"/>
      <c r="C198" s="133" t="s">
        <v>441</v>
      </c>
      <c r="D198" s="133" t="s">
        <v>189</v>
      </c>
      <c r="E198" s="134" t="s">
        <v>2702</v>
      </c>
      <c r="F198" s="135" t="s">
        <v>2703</v>
      </c>
      <c r="G198" s="136" t="s">
        <v>2604</v>
      </c>
      <c r="H198" s="137">
        <v>2</v>
      </c>
      <c r="I198" s="138"/>
      <c r="J198" s="139">
        <f>ROUND(I198*H198,2)</f>
        <v>0</v>
      </c>
      <c r="K198" s="135" t="s">
        <v>1</v>
      </c>
      <c r="L198" s="33"/>
      <c r="M198" s="140" t="s">
        <v>1</v>
      </c>
      <c r="N198" s="141" t="s">
        <v>46</v>
      </c>
      <c r="P198" s="142">
        <f>O198*H198</f>
        <v>0</v>
      </c>
      <c r="Q198" s="142">
        <v>0</v>
      </c>
      <c r="R198" s="142">
        <f>Q198*H198</f>
        <v>0</v>
      </c>
      <c r="S198" s="142">
        <v>0</v>
      </c>
      <c r="T198" s="143">
        <f>S198*H198</f>
        <v>0</v>
      </c>
      <c r="AR198" s="144" t="s">
        <v>194</v>
      </c>
      <c r="AT198" s="144" t="s">
        <v>189</v>
      </c>
      <c r="AU198" s="144" t="s">
        <v>91</v>
      </c>
      <c r="AY198" s="18" t="s">
        <v>187</v>
      </c>
      <c r="BE198" s="145">
        <f>IF(N198="základní",J198,0)</f>
        <v>0</v>
      </c>
      <c r="BF198" s="145">
        <f>IF(N198="snížená",J198,0)</f>
        <v>0</v>
      </c>
      <c r="BG198" s="145">
        <f>IF(N198="zákl. přenesená",J198,0)</f>
        <v>0</v>
      </c>
      <c r="BH198" s="145">
        <f>IF(N198="sníž. přenesená",J198,0)</f>
        <v>0</v>
      </c>
      <c r="BI198" s="145">
        <f>IF(N198="nulová",J198,0)</f>
        <v>0</v>
      </c>
      <c r="BJ198" s="18" t="s">
        <v>21</v>
      </c>
      <c r="BK198" s="145">
        <f>ROUND(I198*H198,2)</f>
        <v>0</v>
      </c>
      <c r="BL198" s="18" t="s">
        <v>194</v>
      </c>
      <c r="BM198" s="144" t="s">
        <v>714</v>
      </c>
    </row>
    <row r="199" spans="2:65" s="1" customFormat="1" ht="16.5" customHeight="1">
      <c r="B199" s="33"/>
      <c r="C199" s="133" t="s">
        <v>446</v>
      </c>
      <c r="D199" s="133" t="s">
        <v>189</v>
      </c>
      <c r="E199" s="134" t="s">
        <v>2704</v>
      </c>
      <c r="F199" s="135" t="s">
        <v>2705</v>
      </c>
      <c r="G199" s="136" t="s">
        <v>2604</v>
      </c>
      <c r="H199" s="137">
        <v>1</v>
      </c>
      <c r="I199" s="138"/>
      <c r="J199" s="139">
        <f>ROUND(I199*H199,2)</f>
        <v>0</v>
      </c>
      <c r="K199" s="135" t="s">
        <v>1</v>
      </c>
      <c r="L199" s="33"/>
      <c r="M199" s="140" t="s">
        <v>1</v>
      </c>
      <c r="N199" s="141" t="s">
        <v>46</v>
      </c>
      <c r="P199" s="142">
        <f>O199*H199</f>
        <v>0</v>
      </c>
      <c r="Q199" s="142">
        <v>0</v>
      </c>
      <c r="R199" s="142">
        <f>Q199*H199</f>
        <v>0</v>
      </c>
      <c r="S199" s="142">
        <v>0</v>
      </c>
      <c r="T199" s="143">
        <f>S199*H199</f>
        <v>0</v>
      </c>
      <c r="AR199" s="144" t="s">
        <v>194</v>
      </c>
      <c r="AT199" s="144" t="s">
        <v>189</v>
      </c>
      <c r="AU199" s="144" t="s">
        <v>91</v>
      </c>
      <c r="AY199" s="18" t="s">
        <v>187</v>
      </c>
      <c r="BE199" s="145">
        <f>IF(N199="základní",J199,0)</f>
        <v>0</v>
      </c>
      <c r="BF199" s="145">
        <f>IF(N199="snížená",J199,0)</f>
        <v>0</v>
      </c>
      <c r="BG199" s="145">
        <f>IF(N199="zákl. přenesená",J199,0)</f>
        <v>0</v>
      </c>
      <c r="BH199" s="145">
        <f>IF(N199="sníž. přenesená",J199,0)</f>
        <v>0</v>
      </c>
      <c r="BI199" s="145">
        <f>IF(N199="nulová",J199,0)</f>
        <v>0</v>
      </c>
      <c r="BJ199" s="18" t="s">
        <v>21</v>
      </c>
      <c r="BK199" s="145">
        <f>ROUND(I199*H199,2)</f>
        <v>0</v>
      </c>
      <c r="BL199" s="18" t="s">
        <v>194</v>
      </c>
      <c r="BM199" s="144" t="s">
        <v>559</v>
      </c>
    </row>
    <row r="200" spans="2:65" s="11" customFormat="1" ht="22.8" customHeight="1">
      <c r="B200" s="121"/>
      <c r="D200" s="122" t="s">
        <v>80</v>
      </c>
      <c r="E200" s="131" t="s">
        <v>1507</v>
      </c>
      <c r="F200" s="131" t="s">
        <v>2706</v>
      </c>
      <c r="I200" s="124"/>
      <c r="J200" s="132">
        <f>BK200</f>
        <v>0</v>
      </c>
      <c r="L200" s="121"/>
      <c r="M200" s="126"/>
      <c r="P200" s="127">
        <f>SUM(P201:P210)</f>
        <v>0</v>
      </c>
      <c r="R200" s="127">
        <f>SUM(R201:R210)</f>
        <v>0</v>
      </c>
      <c r="T200" s="128">
        <f>SUM(T201:T210)</f>
        <v>0</v>
      </c>
      <c r="AR200" s="122" t="s">
        <v>21</v>
      </c>
      <c r="AT200" s="129" t="s">
        <v>80</v>
      </c>
      <c r="AU200" s="129" t="s">
        <v>21</v>
      </c>
      <c r="AY200" s="122" t="s">
        <v>187</v>
      </c>
      <c r="BK200" s="130">
        <f>SUM(BK201:BK210)</f>
        <v>0</v>
      </c>
    </row>
    <row r="201" spans="2:65" s="1" customFormat="1" ht="16.5" customHeight="1">
      <c r="B201" s="33"/>
      <c r="C201" s="133" t="s">
        <v>451</v>
      </c>
      <c r="D201" s="133" t="s">
        <v>189</v>
      </c>
      <c r="E201" s="134" t="s">
        <v>2707</v>
      </c>
      <c r="F201" s="135" t="s">
        <v>2708</v>
      </c>
      <c r="G201" s="136" t="s">
        <v>2604</v>
      </c>
      <c r="H201" s="137">
        <v>1</v>
      </c>
      <c r="I201" s="138"/>
      <c r="J201" s="139">
        <f t="shared" ref="J201:J210" si="10">ROUND(I201*H201,2)</f>
        <v>0</v>
      </c>
      <c r="K201" s="135" t="s">
        <v>1</v>
      </c>
      <c r="L201" s="33"/>
      <c r="M201" s="140" t="s">
        <v>1</v>
      </c>
      <c r="N201" s="141" t="s">
        <v>46</v>
      </c>
      <c r="P201" s="142">
        <f t="shared" ref="P201:P210" si="11">O201*H201</f>
        <v>0</v>
      </c>
      <c r="Q201" s="142">
        <v>0</v>
      </c>
      <c r="R201" s="142">
        <f t="shared" ref="R201:R210" si="12">Q201*H201</f>
        <v>0</v>
      </c>
      <c r="S201" s="142">
        <v>0</v>
      </c>
      <c r="T201" s="143">
        <f t="shared" ref="T201:T210" si="13">S201*H201</f>
        <v>0</v>
      </c>
      <c r="AR201" s="144" t="s">
        <v>194</v>
      </c>
      <c r="AT201" s="144" t="s">
        <v>189</v>
      </c>
      <c r="AU201" s="144" t="s">
        <v>91</v>
      </c>
      <c r="AY201" s="18" t="s">
        <v>187</v>
      </c>
      <c r="BE201" s="145">
        <f t="shared" ref="BE201:BE210" si="14">IF(N201="základní",J201,0)</f>
        <v>0</v>
      </c>
      <c r="BF201" s="145">
        <f t="shared" ref="BF201:BF210" si="15">IF(N201="snížená",J201,0)</f>
        <v>0</v>
      </c>
      <c r="BG201" s="145">
        <f t="shared" ref="BG201:BG210" si="16">IF(N201="zákl. přenesená",J201,0)</f>
        <v>0</v>
      </c>
      <c r="BH201" s="145">
        <f t="shared" ref="BH201:BH210" si="17">IF(N201="sníž. přenesená",J201,0)</f>
        <v>0</v>
      </c>
      <c r="BI201" s="145">
        <f t="shared" ref="BI201:BI210" si="18">IF(N201="nulová",J201,0)</f>
        <v>0</v>
      </c>
      <c r="BJ201" s="18" t="s">
        <v>21</v>
      </c>
      <c r="BK201" s="145">
        <f t="shared" ref="BK201:BK210" si="19">ROUND(I201*H201,2)</f>
        <v>0</v>
      </c>
      <c r="BL201" s="18" t="s">
        <v>194</v>
      </c>
      <c r="BM201" s="144" t="s">
        <v>733</v>
      </c>
    </row>
    <row r="202" spans="2:65" s="1" customFormat="1" ht="16.5" customHeight="1">
      <c r="B202" s="33"/>
      <c r="C202" s="133" t="s">
        <v>455</v>
      </c>
      <c r="D202" s="133" t="s">
        <v>189</v>
      </c>
      <c r="E202" s="134" t="s">
        <v>2709</v>
      </c>
      <c r="F202" s="135" t="s">
        <v>2710</v>
      </c>
      <c r="G202" s="136" t="s">
        <v>2604</v>
      </c>
      <c r="H202" s="137">
        <v>1</v>
      </c>
      <c r="I202" s="138"/>
      <c r="J202" s="139">
        <f t="shared" si="10"/>
        <v>0</v>
      </c>
      <c r="K202" s="135" t="s">
        <v>1</v>
      </c>
      <c r="L202" s="33"/>
      <c r="M202" s="140" t="s">
        <v>1</v>
      </c>
      <c r="N202" s="141" t="s">
        <v>46</v>
      </c>
      <c r="P202" s="142">
        <f t="shared" si="11"/>
        <v>0</v>
      </c>
      <c r="Q202" s="142">
        <v>0</v>
      </c>
      <c r="R202" s="142">
        <f t="shared" si="12"/>
        <v>0</v>
      </c>
      <c r="S202" s="142">
        <v>0</v>
      </c>
      <c r="T202" s="143">
        <f t="shared" si="13"/>
        <v>0</v>
      </c>
      <c r="AR202" s="144" t="s">
        <v>194</v>
      </c>
      <c r="AT202" s="144" t="s">
        <v>189</v>
      </c>
      <c r="AU202" s="144" t="s">
        <v>91</v>
      </c>
      <c r="AY202" s="18" t="s">
        <v>187</v>
      </c>
      <c r="BE202" s="145">
        <f t="shared" si="14"/>
        <v>0</v>
      </c>
      <c r="BF202" s="145">
        <f t="shared" si="15"/>
        <v>0</v>
      </c>
      <c r="BG202" s="145">
        <f t="shared" si="16"/>
        <v>0</v>
      </c>
      <c r="BH202" s="145">
        <f t="shared" si="17"/>
        <v>0</v>
      </c>
      <c r="BI202" s="145">
        <f t="shared" si="18"/>
        <v>0</v>
      </c>
      <c r="BJ202" s="18" t="s">
        <v>21</v>
      </c>
      <c r="BK202" s="145">
        <f t="shared" si="19"/>
        <v>0</v>
      </c>
      <c r="BL202" s="18" t="s">
        <v>194</v>
      </c>
      <c r="BM202" s="144" t="s">
        <v>27</v>
      </c>
    </row>
    <row r="203" spans="2:65" s="1" customFormat="1" ht="16.5" customHeight="1">
      <c r="B203" s="33"/>
      <c r="C203" s="133" t="s">
        <v>461</v>
      </c>
      <c r="D203" s="133" t="s">
        <v>189</v>
      </c>
      <c r="E203" s="134" t="s">
        <v>2711</v>
      </c>
      <c r="F203" s="135" t="s">
        <v>2712</v>
      </c>
      <c r="G203" s="136" t="s">
        <v>2604</v>
      </c>
      <c r="H203" s="137">
        <v>1</v>
      </c>
      <c r="I203" s="138"/>
      <c r="J203" s="139">
        <f t="shared" si="10"/>
        <v>0</v>
      </c>
      <c r="K203" s="135" t="s">
        <v>1</v>
      </c>
      <c r="L203" s="33"/>
      <c r="M203" s="140" t="s">
        <v>1</v>
      </c>
      <c r="N203" s="141" t="s">
        <v>46</v>
      </c>
      <c r="P203" s="142">
        <f t="shared" si="11"/>
        <v>0</v>
      </c>
      <c r="Q203" s="142">
        <v>0</v>
      </c>
      <c r="R203" s="142">
        <f t="shared" si="12"/>
        <v>0</v>
      </c>
      <c r="S203" s="142">
        <v>0</v>
      </c>
      <c r="T203" s="143">
        <f t="shared" si="13"/>
        <v>0</v>
      </c>
      <c r="AR203" s="144" t="s">
        <v>194</v>
      </c>
      <c r="AT203" s="144" t="s">
        <v>189</v>
      </c>
      <c r="AU203" s="144" t="s">
        <v>91</v>
      </c>
      <c r="AY203" s="18" t="s">
        <v>187</v>
      </c>
      <c r="BE203" s="145">
        <f t="shared" si="14"/>
        <v>0</v>
      </c>
      <c r="BF203" s="145">
        <f t="shared" si="15"/>
        <v>0</v>
      </c>
      <c r="BG203" s="145">
        <f t="shared" si="16"/>
        <v>0</v>
      </c>
      <c r="BH203" s="145">
        <f t="shared" si="17"/>
        <v>0</v>
      </c>
      <c r="BI203" s="145">
        <f t="shared" si="18"/>
        <v>0</v>
      </c>
      <c r="BJ203" s="18" t="s">
        <v>21</v>
      </c>
      <c r="BK203" s="145">
        <f t="shared" si="19"/>
        <v>0</v>
      </c>
      <c r="BL203" s="18" t="s">
        <v>194</v>
      </c>
      <c r="BM203" s="144" t="s">
        <v>762</v>
      </c>
    </row>
    <row r="204" spans="2:65" s="1" customFormat="1" ht="16.5" customHeight="1">
      <c r="B204" s="33"/>
      <c r="C204" s="133" t="s">
        <v>467</v>
      </c>
      <c r="D204" s="133" t="s">
        <v>189</v>
      </c>
      <c r="E204" s="134" t="s">
        <v>2713</v>
      </c>
      <c r="F204" s="135" t="s">
        <v>2714</v>
      </c>
      <c r="G204" s="136" t="s">
        <v>2604</v>
      </c>
      <c r="H204" s="137">
        <v>1</v>
      </c>
      <c r="I204" s="138"/>
      <c r="J204" s="139">
        <f t="shared" si="10"/>
        <v>0</v>
      </c>
      <c r="K204" s="135" t="s">
        <v>1</v>
      </c>
      <c r="L204" s="33"/>
      <c r="M204" s="140" t="s">
        <v>1</v>
      </c>
      <c r="N204" s="141" t="s">
        <v>46</v>
      </c>
      <c r="P204" s="142">
        <f t="shared" si="11"/>
        <v>0</v>
      </c>
      <c r="Q204" s="142">
        <v>0</v>
      </c>
      <c r="R204" s="142">
        <f t="shared" si="12"/>
        <v>0</v>
      </c>
      <c r="S204" s="142">
        <v>0</v>
      </c>
      <c r="T204" s="143">
        <f t="shared" si="13"/>
        <v>0</v>
      </c>
      <c r="AR204" s="144" t="s">
        <v>194</v>
      </c>
      <c r="AT204" s="144" t="s">
        <v>189</v>
      </c>
      <c r="AU204" s="144" t="s">
        <v>91</v>
      </c>
      <c r="AY204" s="18" t="s">
        <v>187</v>
      </c>
      <c r="BE204" s="145">
        <f t="shared" si="14"/>
        <v>0</v>
      </c>
      <c r="BF204" s="145">
        <f t="shared" si="15"/>
        <v>0</v>
      </c>
      <c r="BG204" s="145">
        <f t="shared" si="16"/>
        <v>0</v>
      </c>
      <c r="BH204" s="145">
        <f t="shared" si="17"/>
        <v>0</v>
      </c>
      <c r="BI204" s="145">
        <f t="shared" si="18"/>
        <v>0</v>
      </c>
      <c r="BJ204" s="18" t="s">
        <v>21</v>
      </c>
      <c r="BK204" s="145">
        <f t="shared" si="19"/>
        <v>0</v>
      </c>
      <c r="BL204" s="18" t="s">
        <v>194</v>
      </c>
      <c r="BM204" s="144" t="s">
        <v>776</v>
      </c>
    </row>
    <row r="205" spans="2:65" s="1" customFormat="1" ht="16.5" customHeight="1">
      <c r="B205" s="33"/>
      <c r="C205" s="133" t="s">
        <v>472</v>
      </c>
      <c r="D205" s="133" t="s">
        <v>189</v>
      </c>
      <c r="E205" s="134" t="s">
        <v>2715</v>
      </c>
      <c r="F205" s="135" t="s">
        <v>2716</v>
      </c>
      <c r="G205" s="136" t="s">
        <v>2604</v>
      </c>
      <c r="H205" s="137">
        <v>1</v>
      </c>
      <c r="I205" s="138"/>
      <c r="J205" s="139">
        <f t="shared" si="10"/>
        <v>0</v>
      </c>
      <c r="K205" s="135" t="s">
        <v>1</v>
      </c>
      <c r="L205" s="33"/>
      <c r="M205" s="140" t="s">
        <v>1</v>
      </c>
      <c r="N205" s="141" t="s">
        <v>46</v>
      </c>
      <c r="P205" s="142">
        <f t="shared" si="11"/>
        <v>0</v>
      </c>
      <c r="Q205" s="142">
        <v>0</v>
      </c>
      <c r="R205" s="142">
        <f t="shared" si="12"/>
        <v>0</v>
      </c>
      <c r="S205" s="142">
        <v>0</v>
      </c>
      <c r="T205" s="143">
        <f t="shared" si="13"/>
        <v>0</v>
      </c>
      <c r="AR205" s="144" t="s">
        <v>194</v>
      </c>
      <c r="AT205" s="144" t="s">
        <v>189</v>
      </c>
      <c r="AU205" s="144" t="s">
        <v>91</v>
      </c>
      <c r="AY205" s="18" t="s">
        <v>187</v>
      </c>
      <c r="BE205" s="145">
        <f t="shared" si="14"/>
        <v>0</v>
      </c>
      <c r="BF205" s="145">
        <f t="shared" si="15"/>
        <v>0</v>
      </c>
      <c r="BG205" s="145">
        <f t="shared" si="16"/>
        <v>0</v>
      </c>
      <c r="BH205" s="145">
        <f t="shared" si="17"/>
        <v>0</v>
      </c>
      <c r="BI205" s="145">
        <f t="shared" si="18"/>
        <v>0</v>
      </c>
      <c r="BJ205" s="18" t="s">
        <v>21</v>
      </c>
      <c r="BK205" s="145">
        <f t="shared" si="19"/>
        <v>0</v>
      </c>
      <c r="BL205" s="18" t="s">
        <v>194</v>
      </c>
      <c r="BM205" s="144" t="s">
        <v>788</v>
      </c>
    </row>
    <row r="206" spans="2:65" s="1" customFormat="1" ht="16.5" customHeight="1">
      <c r="B206" s="33"/>
      <c r="C206" s="133" t="s">
        <v>477</v>
      </c>
      <c r="D206" s="133" t="s">
        <v>189</v>
      </c>
      <c r="E206" s="134" t="s">
        <v>2717</v>
      </c>
      <c r="F206" s="135" t="s">
        <v>2718</v>
      </c>
      <c r="G206" s="136" t="s">
        <v>2604</v>
      </c>
      <c r="H206" s="137">
        <v>1</v>
      </c>
      <c r="I206" s="138"/>
      <c r="J206" s="139">
        <f t="shared" si="10"/>
        <v>0</v>
      </c>
      <c r="K206" s="135" t="s">
        <v>1</v>
      </c>
      <c r="L206" s="33"/>
      <c r="M206" s="140" t="s">
        <v>1</v>
      </c>
      <c r="N206" s="141" t="s">
        <v>46</v>
      </c>
      <c r="P206" s="142">
        <f t="shared" si="11"/>
        <v>0</v>
      </c>
      <c r="Q206" s="142">
        <v>0</v>
      </c>
      <c r="R206" s="142">
        <f t="shared" si="12"/>
        <v>0</v>
      </c>
      <c r="S206" s="142">
        <v>0</v>
      </c>
      <c r="T206" s="143">
        <f t="shared" si="13"/>
        <v>0</v>
      </c>
      <c r="AR206" s="144" t="s">
        <v>194</v>
      </c>
      <c r="AT206" s="144" t="s">
        <v>189</v>
      </c>
      <c r="AU206" s="144" t="s">
        <v>91</v>
      </c>
      <c r="AY206" s="18" t="s">
        <v>187</v>
      </c>
      <c r="BE206" s="145">
        <f t="shared" si="14"/>
        <v>0</v>
      </c>
      <c r="BF206" s="145">
        <f t="shared" si="15"/>
        <v>0</v>
      </c>
      <c r="BG206" s="145">
        <f t="shared" si="16"/>
        <v>0</v>
      </c>
      <c r="BH206" s="145">
        <f t="shared" si="17"/>
        <v>0</v>
      </c>
      <c r="BI206" s="145">
        <f t="shared" si="18"/>
        <v>0</v>
      </c>
      <c r="BJ206" s="18" t="s">
        <v>21</v>
      </c>
      <c r="BK206" s="145">
        <f t="shared" si="19"/>
        <v>0</v>
      </c>
      <c r="BL206" s="18" t="s">
        <v>194</v>
      </c>
      <c r="BM206" s="144" t="s">
        <v>796</v>
      </c>
    </row>
    <row r="207" spans="2:65" s="1" customFormat="1" ht="16.5" customHeight="1">
      <c r="B207" s="33"/>
      <c r="C207" s="133" t="s">
        <v>482</v>
      </c>
      <c r="D207" s="133" t="s">
        <v>189</v>
      </c>
      <c r="E207" s="134" t="s">
        <v>2719</v>
      </c>
      <c r="F207" s="135" t="s">
        <v>2720</v>
      </c>
      <c r="G207" s="136" t="s">
        <v>2604</v>
      </c>
      <c r="H207" s="137">
        <v>1</v>
      </c>
      <c r="I207" s="138"/>
      <c r="J207" s="139">
        <f t="shared" si="10"/>
        <v>0</v>
      </c>
      <c r="K207" s="135" t="s">
        <v>1</v>
      </c>
      <c r="L207" s="33"/>
      <c r="M207" s="140" t="s">
        <v>1</v>
      </c>
      <c r="N207" s="141" t="s">
        <v>46</v>
      </c>
      <c r="P207" s="142">
        <f t="shared" si="11"/>
        <v>0</v>
      </c>
      <c r="Q207" s="142">
        <v>0</v>
      </c>
      <c r="R207" s="142">
        <f t="shared" si="12"/>
        <v>0</v>
      </c>
      <c r="S207" s="142">
        <v>0</v>
      </c>
      <c r="T207" s="143">
        <f t="shared" si="13"/>
        <v>0</v>
      </c>
      <c r="AR207" s="144" t="s">
        <v>194</v>
      </c>
      <c r="AT207" s="144" t="s">
        <v>189</v>
      </c>
      <c r="AU207" s="144" t="s">
        <v>91</v>
      </c>
      <c r="AY207" s="18" t="s">
        <v>187</v>
      </c>
      <c r="BE207" s="145">
        <f t="shared" si="14"/>
        <v>0</v>
      </c>
      <c r="BF207" s="145">
        <f t="shared" si="15"/>
        <v>0</v>
      </c>
      <c r="BG207" s="145">
        <f t="shared" si="16"/>
        <v>0</v>
      </c>
      <c r="BH207" s="145">
        <f t="shared" si="17"/>
        <v>0</v>
      </c>
      <c r="BI207" s="145">
        <f t="shared" si="18"/>
        <v>0</v>
      </c>
      <c r="BJ207" s="18" t="s">
        <v>21</v>
      </c>
      <c r="BK207" s="145">
        <f t="shared" si="19"/>
        <v>0</v>
      </c>
      <c r="BL207" s="18" t="s">
        <v>194</v>
      </c>
      <c r="BM207" s="144" t="s">
        <v>804</v>
      </c>
    </row>
    <row r="208" spans="2:65" s="1" customFormat="1" ht="16.5" customHeight="1">
      <c r="B208" s="33"/>
      <c r="C208" s="133" t="s">
        <v>486</v>
      </c>
      <c r="D208" s="133" t="s">
        <v>189</v>
      </c>
      <c r="E208" s="134" t="s">
        <v>2721</v>
      </c>
      <c r="F208" s="135" t="s">
        <v>2722</v>
      </c>
      <c r="G208" s="136" t="s">
        <v>2604</v>
      </c>
      <c r="H208" s="137">
        <v>1</v>
      </c>
      <c r="I208" s="138"/>
      <c r="J208" s="139">
        <f t="shared" si="10"/>
        <v>0</v>
      </c>
      <c r="K208" s="135" t="s">
        <v>1</v>
      </c>
      <c r="L208" s="33"/>
      <c r="M208" s="140" t="s">
        <v>1</v>
      </c>
      <c r="N208" s="141" t="s">
        <v>46</v>
      </c>
      <c r="P208" s="142">
        <f t="shared" si="11"/>
        <v>0</v>
      </c>
      <c r="Q208" s="142">
        <v>0</v>
      </c>
      <c r="R208" s="142">
        <f t="shared" si="12"/>
        <v>0</v>
      </c>
      <c r="S208" s="142">
        <v>0</v>
      </c>
      <c r="T208" s="143">
        <f t="shared" si="13"/>
        <v>0</v>
      </c>
      <c r="AR208" s="144" t="s">
        <v>194</v>
      </c>
      <c r="AT208" s="144" t="s">
        <v>189</v>
      </c>
      <c r="AU208" s="144" t="s">
        <v>91</v>
      </c>
      <c r="AY208" s="18" t="s">
        <v>187</v>
      </c>
      <c r="BE208" s="145">
        <f t="shared" si="14"/>
        <v>0</v>
      </c>
      <c r="BF208" s="145">
        <f t="shared" si="15"/>
        <v>0</v>
      </c>
      <c r="BG208" s="145">
        <f t="shared" si="16"/>
        <v>0</v>
      </c>
      <c r="BH208" s="145">
        <f t="shared" si="17"/>
        <v>0</v>
      </c>
      <c r="BI208" s="145">
        <f t="shared" si="18"/>
        <v>0</v>
      </c>
      <c r="BJ208" s="18" t="s">
        <v>21</v>
      </c>
      <c r="BK208" s="145">
        <f t="shared" si="19"/>
        <v>0</v>
      </c>
      <c r="BL208" s="18" t="s">
        <v>194</v>
      </c>
      <c r="BM208" s="144" t="s">
        <v>1927</v>
      </c>
    </row>
    <row r="209" spans="2:65" s="1" customFormat="1" ht="16.5" customHeight="1">
      <c r="B209" s="33"/>
      <c r="C209" s="133" t="s">
        <v>490</v>
      </c>
      <c r="D209" s="133" t="s">
        <v>189</v>
      </c>
      <c r="E209" s="134" t="s">
        <v>2723</v>
      </c>
      <c r="F209" s="135" t="s">
        <v>2724</v>
      </c>
      <c r="G209" s="136" t="s">
        <v>2604</v>
      </c>
      <c r="H209" s="137">
        <v>1</v>
      </c>
      <c r="I209" s="138"/>
      <c r="J209" s="139">
        <f t="shared" si="10"/>
        <v>0</v>
      </c>
      <c r="K209" s="135" t="s">
        <v>1</v>
      </c>
      <c r="L209" s="33"/>
      <c r="M209" s="140" t="s">
        <v>1</v>
      </c>
      <c r="N209" s="141" t="s">
        <v>46</v>
      </c>
      <c r="P209" s="142">
        <f t="shared" si="11"/>
        <v>0</v>
      </c>
      <c r="Q209" s="142">
        <v>0</v>
      </c>
      <c r="R209" s="142">
        <f t="shared" si="12"/>
        <v>0</v>
      </c>
      <c r="S209" s="142">
        <v>0</v>
      </c>
      <c r="T209" s="143">
        <f t="shared" si="13"/>
        <v>0</v>
      </c>
      <c r="AR209" s="144" t="s">
        <v>194</v>
      </c>
      <c r="AT209" s="144" t="s">
        <v>189</v>
      </c>
      <c r="AU209" s="144" t="s">
        <v>91</v>
      </c>
      <c r="AY209" s="18" t="s">
        <v>187</v>
      </c>
      <c r="BE209" s="145">
        <f t="shared" si="14"/>
        <v>0</v>
      </c>
      <c r="BF209" s="145">
        <f t="shared" si="15"/>
        <v>0</v>
      </c>
      <c r="BG209" s="145">
        <f t="shared" si="16"/>
        <v>0</v>
      </c>
      <c r="BH209" s="145">
        <f t="shared" si="17"/>
        <v>0</v>
      </c>
      <c r="BI209" s="145">
        <f t="shared" si="18"/>
        <v>0</v>
      </c>
      <c r="BJ209" s="18" t="s">
        <v>21</v>
      </c>
      <c r="BK209" s="145">
        <f t="shared" si="19"/>
        <v>0</v>
      </c>
      <c r="BL209" s="18" t="s">
        <v>194</v>
      </c>
      <c r="BM209" s="144" t="s">
        <v>1931</v>
      </c>
    </row>
    <row r="210" spans="2:65" s="1" customFormat="1" ht="16.5" customHeight="1">
      <c r="B210" s="33"/>
      <c r="C210" s="133" t="s">
        <v>497</v>
      </c>
      <c r="D210" s="133" t="s">
        <v>189</v>
      </c>
      <c r="E210" s="134" t="s">
        <v>2725</v>
      </c>
      <c r="F210" s="135" t="s">
        <v>2726</v>
      </c>
      <c r="G210" s="136" t="s">
        <v>2604</v>
      </c>
      <c r="H210" s="137">
        <v>1</v>
      </c>
      <c r="I210" s="138"/>
      <c r="J210" s="139">
        <f t="shared" si="10"/>
        <v>0</v>
      </c>
      <c r="K210" s="135" t="s">
        <v>1</v>
      </c>
      <c r="L210" s="33"/>
      <c r="M210" s="140" t="s">
        <v>1</v>
      </c>
      <c r="N210" s="141" t="s">
        <v>46</v>
      </c>
      <c r="P210" s="142">
        <f t="shared" si="11"/>
        <v>0</v>
      </c>
      <c r="Q210" s="142">
        <v>0</v>
      </c>
      <c r="R210" s="142">
        <f t="shared" si="12"/>
        <v>0</v>
      </c>
      <c r="S210" s="142">
        <v>0</v>
      </c>
      <c r="T210" s="143">
        <f t="shared" si="13"/>
        <v>0</v>
      </c>
      <c r="AR210" s="144" t="s">
        <v>194</v>
      </c>
      <c r="AT210" s="144" t="s">
        <v>189</v>
      </c>
      <c r="AU210" s="144" t="s">
        <v>91</v>
      </c>
      <c r="AY210" s="18" t="s">
        <v>187</v>
      </c>
      <c r="BE210" s="145">
        <f t="shared" si="14"/>
        <v>0</v>
      </c>
      <c r="BF210" s="145">
        <f t="shared" si="15"/>
        <v>0</v>
      </c>
      <c r="BG210" s="145">
        <f t="shared" si="16"/>
        <v>0</v>
      </c>
      <c r="BH210" s="145">
        <f t="shared" si="17"/>
        <v>0</v>
      </c>
      <c r="BI210" s="145">
        <f t="shared" si="18"/>
        <v>0</v>
      </c>
      <c r="BJ210" s="18" t="s">
        <v>21</v>
      </c>
      <c r="BK210" s="145">
        <f t="shared" si="19"/>
        <v>0</v>
      </c>
      <c r="BL210" s="18" t="s">
        <v>194</v>
      </c>
      <c r="BM210" s="144" t="s">
        <v>928</v>
      </c>
    </row>
    <row r="211" spans="2:65" s="11" customFormat="1" ht="22.8" customHeight="1">
      <c r="B211" s="121"/>
      <c r="D211" s="122" t="s">
        <v>80</v>
      </c>
      <c r="E211" s="131" t="s">
        <v>2727</v>
      </c>
      <c r="F211" s="131" t="s">
        <v>2728</v>
      </c>
      <c r="I211" s="124"/>
      <c r="J211" s="132">
        <f>BK211</f>
        <v>0</v>
      </c>
      <c r="L211" s="121"/>
      <c r="M211" s="126"/>
      <c r="P211" s="127">
        <f>SUM(P212:P215)</f>
        <v>0</v>
      </c>
      <c r="R211" s="127">
        <f>SUM(R212:R215)</f>
        <v>0</v>
      </c>
      <c r="T211" s="128">
        <f>SUM(T212:T215)</f>
        <v>0</v>
      </c>
      <c r="AR211" s="122" t="s">
        <v>21</v>
      </c>
      <c r="AT211" s="129" t="s">
        <v>80</v>
      </c>
      <c r="AU211" s="129" t="s">
        <v>21</v>
      </c>
      <c r="AY211" s="122" t="s">
        <v>187</v>
      </c>
      <c r="BK211" s="130">
        <f>SUM(BK212:BK215)</f>
        <v>0</v>
      </c>
    </row>
    <row r="212" spans="2:65" s="1" customFormat="1" ht="16.5" customHeight="1">
      <c r="B212" s="33"/>
      <c r="C212" s="133" t="s">
        <v>502</v>
      </c>
      <c r="D212" s="133" t="s">
        <v>189</v>
      </c>
      <c r="E212" s="134" t="s">
        <v>2729</v>
      </c>
      <c r="F212" s="135" t="s">
        <v>2730</v>
      </c>
      <c r="G212" s="136" t="s">
        <v>2604</v>
      </c>
      <c r="H212" s="137">
        <v>2</v>
      </c>
      <c r="I212" s="138"/>
      <c r="J212" s="139">
        <f>ROUND(I212*H212,2)</f>
        <v>0</v>
      </c>
      <c r="K212" s="135" t="s">
        <v>1</v>
      </c>
      <c r="L212" s="33"/>
      <c r="M212" s="140" t="s">
        <v>1</v>
      </c>
      <c r="N212" s="141" t="s">
        <v>46</v>
      </c>
      <c r="P212" s="142">
        <f>O212*H212</f>
        <v>0</v>
      </c>
      <c r="Q212" s="142">
        <v>0</v>
      </c>
      <c r="R212" s="142">
        <f>Q212*H212</f>
        <v>0</v>
      </c>
      <c r="S212" s="142">
        <v>0</v>
      </c>
      <c r="T212" s="143">
        <f>S212*H212</f>
        <v>0</v>
      </c>
      <c r="AR212" s="144" t="s">
        <v>194</v>
      </c>
      <c r="AT212" s="144" t="s">
        <v>189</v>
      </c>
      <c r="AU212" s="144" t="s">
        <v>91</v>
      </c>
      <c r="AY212" s="18" t="s">
        <v>187</v>
      </c>
      <c r="BE212" s="145">
        <f>IF(N212="základní",J212,0)</f>
        <v>0</v>
      </c>
      <c r="BF212" s="145">
        <f>IF(N212="snížená",J212,0)</f>
        <v>0</v>
      </c>
      <c r="BG212" s="145">
        <f>IF(N212="zákl. přenesená",J212,0)</f>
        <v>0</v>
      </c>
      <c r="BH212" s="145">
        <f>IF(N212="sníž. přenesená",J212,0)</f>
        <v>0</v>
      </c>
      <c r="BI212" s="145">
        <f>IF(N212="nulová",J212,0)</f>
        <v>0</v>
      </c>
      <c r="BJ212" s="18" t="s">
        <v>21</v>
      </c>
      <c r="BK212" s="145">
        <f>ROUND(I212*H212,2)</f>
        <v>0</v>
      </c>
      <c r="BL212" s="18" t="s">
        <v>194</v>
      </c>
      <c r="BM212" s="144" t="s">
        <v>1940</v>
      </c>
    </row>
    <row r="213" spans="2:65" s="1" customFormat="1" ht="19.2">
      <c r="B213" s="33"/>
      <c r="D213" s="147" t="s">
        <v>219</v>
      </c>
      <c r="F213" s="167" t="s">
        <v>2731</v>
      </c>
      <c r="I213" s="168"/>
      <c r="L213" s="33"/>
      <c r="M213" s="169"/>
      <c r="T213" s="57"/>
      <c r="AT213" s="18" t="s">
        <v>219</v>
      </c>
      <c r="AU213" s="18" t="s">
        <v>91</v>
      </c>
    </row>
    <row r="214" spans="2:65" s="1" customFormat="1" ht="16.5" customHeight="1">
      <c r="B214" s="33"/>
      <c r="C214" s="133" t="s">
        <v>508</v>
      </c>
      <c r="D214" s="133" t="s">
        <v>189</v>
      </c>
      <c r="E214" s="134" t="s">
        <v>2732</v>
      </c>
      <c r="F214" s="135" t="s">
        <v>2733</v>
      </c>
      <c r="G214" s="136" t="s">
        <v>2604</v>
      </c>
      <c r="H214" s="137">
        <v>5</v>
      </c>
      <c r="I214" s="138"/>
      <c r="J214" s="139">
        <f>ROUND(I214*H214,2)</f>
        <v>0</v>
      </c>
      <c r="K214" s="135" t="s">
        <v>1</v>
      </c>
      <c r="L214" s="33"/>
      <c r="M214" s="140" t="s">
        <v>1</v>
      </c>
      <c r="N214" s="141" t="s">
        <v>46</v>
      </c>
      <c r="P214" s="142">
        <f>O214*H214</f>
        <v>0</v>
      </c>
      <c r="Q214" s="142">
        <v>0</v>
      </c>
      <c r="R214" s="142">
        <f>Q214*H214</f>
        <v>0</v>
      </c>
      <c r="S214" s="142">
        <v>0</v>
      </c>
      <c r="T214" s="143">
        <f>S214*H214</f>
        <v>0</v>
      </c>
      <c r="AR214" s="144" t="s">
        <v>194</v>
      </c>
      <c r="AT214" s="144" t="s">
        <v>189</v>
      </c>
      <c r="AU214" s="144" t="s">
        <v>91</v>
      </c>
      <c r="AY214" s="18" t="s">
        <v>187</v>
      </c>
      <c r="BE214" s="145">
        <f>IF(N214="základní",J214,0)</f>
        <v>0</v>
      </c>
      <c r="BF214" s="145">
        <f>IF(N214="snížená",J214,0)</f>
        <v>0</v>
      </c>
      <c r="BG214" s="145">
        <f>IF(N214="zákl. přenesená",J214,0)</f>
        <v>0</v>
      </c>
      <c r="BH214" s="145">
        <f>IF(N214="sníž. přenesená",J214,0)</f>
        <v>0</v>
      </c>
      <c r="BI214" s="145">
        <f>IF(N214="nulová",J214,0)</f>
        <v>0</v>
      </c>
      <c r="BJ214" s="18" t="s">
        <v>21</v>
      </c>
      <c r="BK214" s="145">
        <f>ROUND(I214*H214,2)</f>
        <v>0</v>
      </c>
      <c r="BL214" s="18" t="s">
        <v>194</v>
      </c>
      <c r="BM214" s="144" t="s">
        <v>1944</v>
      </c>
    </row>
    <row r="215" spans="2:65" s="1" customFormat="1" ht="19.2">
      <c r="B215" s="33"/>
      <c r="D215" s="147" t="s">
        <v>219</v>
      </c>
      <c r="F215" s="167" t="s">
        <v>2734</v>
      </c>
      <c r="I215" s="168"/>
      <c r="L215" s="33"/>
      <c r="M215" s="169"/>
      <c r="T215" s="57"/>
      <c r="AT215" s="18" t="s">
        <v>219</v>
      </c>
      <c r="AU215" s="18" t="s">
        <v>91</v>
      </c>
    </row>
    <row r="216" spans="2:65" s="11" customFormat="1" ht="22.8" customHeight="1">
      <c r="B216" s="121"/>
      <c r="D216" s="122" t="s">
        <v>80</v>
      </c>
      <c r="E216" s="131" t="s">
        <v>2735</v>
      </c>
      <c r="F216" s="131" t="s">
        <v>2736</v>
      </c>
      <c r="I216" s="124"/>
      <c r="J216" s="132">
        <f>BK216</f>
        <v>0</v>
      </c>
      <c r="L216" s="121"/>
      <c r="M216" s="126"/>
      <c r="P216" s="127">
        <f>SUM(P217:P220)</f>
        <v>0</v>
      </c>
      <c r="R216" s="127">
        <f>SUM(R217:R220)</f>
        <v>0</v>
      </c>
      <c r="T216" s="128">
        <f>SUM(T217:T220)</f>
        <v>0</v>
      </c>
      <c r="AR216" s="122" t="s">
        <v>21</v>
      </c>
      <c r="AT216" s="129" t="s">
        <v>80</v>
      </c>
      <c r="AU216" s="129" t="s">
        <v>21</v>
      </c>
      <c r="AY216" s="122" t="s">
        <v>187</v>
      </c>
      <c r="BK216" s="130">
        <f>SUM(BK217:BK220)</f>
        <v>0</v>
      </c>
    </row>
    <row r="217" spans="2:65" s="1" customFormat="1" ht="16.5" customHeight="1">
      <c r="B217" s="33"/>
      <c r="C217" s="133" t="s">
        <v>512</v>
      </c>
      <c r="D217" s="133" t="s">
        <v>189</v>
      </c>
      <c r="E217" s="134" t="s">
        <v>2737</v>
      </c>
      <c r="F217" s="135" t="s">
        <v>2738</v>
      </c>
      <c r="G217" s="136" t="s">
        <v>201</v>
      </c>
      <c r="H217" s="137">
        <v>120</v>
      </c>
      <c r="I217" s="138"/>
      <c r="J217" s="139">
        <f>ROUND(I217*H217,2)</f>
        <v>0</v>
      </c>
      <c r="K217" s="135" t="s">
        <v>1</v>
      </c>
      <c r="L217" s="33"/>
      <c r="M217" s="140" t="s">
        <v>1</v>
      </c>
      <c r="N217" s="141" t="s">
        <v>46</v>
      </c>
      <c r="P217" s="142">
        <f>O217*H217</f>
        <v>0</v>
      </c>
      <c r="Q217" s="142">
        <v>0</v>
      </c>
      <c r="R217" s="142">
        <f>Q217*H217</f>
        <v>0</v>
      </c>
      <c r="S217" s="142">
        <v>0</v>
      </c>
      <c r="T217" s="143">
        <f>S217*H217</f>
        <v>0</v>
      </c>
      <c r="AR217" s="144" t="s">
        <v>194</v>
      </c>
      <c r="AT217" s="144" t="s">
        <v>189</v>
      </c>
      <c r="AU217" s="144" t="s">
        <v>91</v>
      </c>
      <c r="AY217" s="18" t="s">
        <v>187</v>
      </c>
      <c r="BE217" s="145">
        <f>IF(N217="základní",J217,0)</f>
        <v>0</v>
      </c>
      <c r="BF217" s="145">
        <f>IF(N217="snížená",J217,0)</f>
        <v>0</v>
      </c>
      <c r="BG217" s="145">
        <f>IF(N217="zákl. přenesená",J217,0)</f>
        <v>0</v>
      </c>
      <c r="BH217" s="145">
        <f>IF(N217="sníž. přenesená",J217,0)</f>
        <v>0</v>
      </c>
      <c r="BI217" s="145">
        <f>IF(N217="nulová",J217,0)</f>
        <v>0</v>
      </c>
      <c r="BJ217" s="18" t="s">
        <v>21</v>
      </c>
      <c r="BK217" s="145">
        <f>ROUND(I217*H217,2)</f>
        <v>0</v>
      </c>
      <c r="BL217" s="18" t="s">
        <v>194</v>
      </c>
      <c r="BM217" s="144" t="s">
        <v>931</v>
      </c>
    </row>
    <row r="218" spans="2:65" s="1" customFormat="1" ht="16.5" customHeight="1">
      <c r="B218" s="33"/>
      <c r="C218" s="133" t="s">
        <v>516</v>
      </c>
      <c r="D218" s="133" t="s">
        <v>189</v>
      </c>
      <c r="E218" s="134" t="s">
        <v>2739</v>
      </c>
      <c r="F218" s="135" t="s">
        <v>2740</v>
      </c>
      <c r="G218" s="136" t="s">
        <v>2672</v>
      </c>
      <c r="H218" s="137">
        <v>1</v>
      </c>
      <c r="I218" s="138"/>
      <c r="J218" s="139">
        <f>ROUND(I218*H218,2)</f>
        <v>0</v>
      </c>
      <c r="K218" s="135" t="s">
        <v>1</v>
      </c>
      <c r="L218" s="33"/>
      <c r="M218" s="140" t="s">
        <v>1</v>
      </c>
      <c r="N218" s="141" t="s">
        <v>46</v>
      </c>
      <c r="P218" s="142">
        <f>O218*H218</f>
        <v>0</v>
      </c>
      <c r="Q218" s="142">
        <v>0</v>
      </c>
      <c r="R218" s="142">
        <f>Q218*H218</f>
        <v>0</v>
      </c>
      <c r="S218" s="142">
        <v>0</v>
      </c>
      <c r="T218" s="143">
        <f>S218*H218</f>
        <v>0</v>
      </c>
      <c r="AR218" s="144" t="s">
        <v>194</v>
      </c>
      <c r="AT218" s="144" t="s">
        <v>189</v>
      </c>
      <c r="AU218" s="144" t="s">
        <v>91</v>
      </c>
      <c r="AY218" s="18" t="s">
        <v>187</v>
      </c>
      <c r="BE218" s="145">
        <f>IF(N218="základní",J218,0)</f>
        <v>0</v>
      </c>
      <c r="BF218" s="145">
        <f>IF(N218="snížená",J218,0)</f>
        <v>0</v>
      </c>
      <c r="BG218" s="145">
        <f>IF(N218="zákl. přenesená",J218,0)</f>
        <v>0</v>
      </c>
      <c r="BH218" s="145">
        <f>IF(N218="sníž. přenesená",J218,0)</f>
        <v>0</v>
      </c>
      <c r="BI218" s="145">
        <f>IF(N218="nulová",J218,0)</f>
        <v>0</v>
      </c>
      <c r="BJ218" s="18" t="s">
        <v>21</v>
      </c>
      <c r="BK218" s="145">
        <f>ROUND(I218*H218,2)</f>
        <v>0</v>
      </c>
      <c r="BL218" s="18" t="s">
        <v>194</v>
      </c>
      <c r="BM218" s="144" t="s">
        <v>1949</v>
      </c>
    </row>
    <row r="219" spans="2:65" s="1" customFormat="1" ht="16.5" customHeight="1">
      <c r="B219" s="33"/>
      <c r="C219" s="133" t="s">
        <v>520</v>
      </c>
      <c r="D219" s="133" t="s">
        <v>189</v>
      </c>
      <c r="E219" s="134" t="s">
        <v>2741</v>
      </c>
      <c r="F219" s="135" t="s">
        <v>2742</v>
      </c>
      <c r="G219" s="136" t="s">
        <v>2672</v>
      </c>
      <c r="H219" s="137">
        <v>1</v>
      </c>
      <c r="I219" s="138"/>
      <c r="J219" s="139">
        <f>ROUND(I219*H219,2)</f>
        <v>0</v>
      </c>
      <c r="K219" s="135" t="s">
        <v>1</v>
      </c>
      <c r="L219" s="33"/>
      <c r="M219" s="140" t="s">
        <v>1</v>
      </c>
      <c r="N219" s="141" t="s">
        <v>46</v>
      </c>
      <c r="P219" s="142">
        <f>O219*H219</f>
        <v>0</v>
      </c>
      <c r="Q219" s="142">
        <v>0</v>
      </c>
      <c r="R219" s="142">
        <f>Q219*H219</f>
        <v>0</v>
      </c>
      <c r="S219" s="142">
        <v>0</v>
      </c>
      <c r="T219" s="143">
        <f>S219*H219</f>
        <v>0</v>
      </c>
      <c r="AR219" s="144" t="s">
        <v>194</v>
      </c>
      <c r="AT219" s="144" t="s">
        <v>189</v>
      </c>
      <c r="AU219" s="144" t="s">
        <v>91</v>
      </c>
      <c r="AY219" s="18" t="s">
        <v>187</v>
      </c>
      <c r="BE219" s="145">
        <f>IF(N219="základní",J219,0)</f>
        <v>0</v>
      </c>
      <c r="BF219" s="145">
        <f>IF(N219="snížená",J219,0)</f>
        <v>0</v>
      </c>
      <c r="BG219" s="145">
        <f>IF(N219="zákl. přenesená",J219,0)</f>
        <v>0</v>
      </c>
      <c r="BH219" s="145">
        <f>IF(N219="sníž. přenesená",J219,0)</f>
        <v>0</v>
      </c>
      <c r="BI219" s="145">
        <f>IF(N219="nulová",J219,0)</f>
        <v>0</v>
      </c>
      <c r="BJ219" s="18" t="s">
        <v>21</v>
      </c>
      <c r="BK219" s="145">
        <f>ROUND(I219*H219,2)</f>
        <v>0</v>
      </c>
      <c r="BL219" s="18" t="s">
        <v>194</v>
      </c>
      <c r="BM219" s="144" t="s">
        <v>1953</v>
      </c>
    </row>
    <row r="220" spans="2:65" s="1" customFormat="1" ht="16.5" customHeight="1">
      <c r="B220" s="33"/>
      <c r="C220" s="133" t="s">
        <v>526</v>
      </c>
      <c r="D220" s="133" t="s">
        <v>189</v>
      </c>
      <c r="E220" s="134" t="s">
        <v>2743</v>
      </c>
      <c r="F220" s="135" t="s">
        <v>2744</v>
      </c>
      <c r="G220" s="136" t="s">
        <v>2672</v>
      </c>
      <c r="H220" s="137">
        <v>1</v>
      </c>
      <c r="I220" s="138"/>
      <c r="J220" s="139">
        <f>ROUND(I220*H220,2)</f>
        <v>0</v>
      </c>
      <c r="K220" s="135" t="s">
        <v>1</v>
      </c>
      <c r="L220" s="33"/>
      <c r="M220" s="187" t="s">
        <v>1</v>
      </c>
      <c r="N220" s="188" t="s">
        <v>46</v>
      </c>
      <c r="O220" s="189"/>
      <c r="P220" s="190">
        <f>O220*H220</f>
        <v>0</v>
      </c>
      <c r="Q220" s="190">
        <v>0</v>
      </c>
      <c r="R220" s="190">
        <f>Q220*H220</f>
        <v>0</v>
      </c>
      <c r="S220" s="190">
        <v>0</v>
      </c>
      <c r="T220" s="191">
        <f>S220*H220</f>
        <v>0</v>
      </c>
      <c r="AR220" s="144" t="s">
        <v>194</v>
      </c>
      <c r="AT220" s="144" t="s">
        <v>189</v>
      </c>
      <c r="AU220" s="144" t="s">
        <v>91</v>
      </c>
      <c r="AY220" s="18" t="s">
        <v>187</v>
      </c>
      <c r="BE220" s="145">
        <f>IF(N220="základní",J220,0)</f>
        <v>0</v>
      </c>
      <c r="BF220" s="145">
        <f>IF(N220="snížená",J220,0)</f>
        <v>0</v>
      </c>
      <c r="BG220" s="145">
        <f>IF(N220="zákl. přenesená",J220,0)</f>
        <v>0</v>
      </c>
      <c r="BH220" s="145">
        <f>IF(N220="sníž. přenesená",J220,0)</f>
        <v>0</v>
      </c>
      <c r="BI220" s="145">
        <f>IF(N220="nulová",J220,0)</f>
        <v>0</v>
      </c>
      <c r="BJ220" s="18" t="s">
        <v>21</v>
      </c>
      <c r="BK220" s="145">
        <f>ROUND(I220*H220,2)</f>
        <v>0</v>
      </c>
      <c r="BL220" s="18" t="s">
        <v>194</v>
      </c>
      <c r="BM220" s="144" t="s">
        <v>2130</v>
      </c>
    </row>
    <row r="221" spans="2:65" s="1" customFormat="1" ht="6.9" customHeight="1">
      <c r="B221" s="45"/>
      <c r="C221" s="46"/>
      <c r="D221" s="46"/>
      <c r="E221" s="46"/>
      <c r="F221" s="46"/>
      <c r="G221" s="46"/>
      <c r="H221" s="46"/>
      <c r="I221" s="46"/>
      <c r="J221" s="46"/>
      <c r="K221" s="46"/>
      <c r="L221" s="33"/>
    </row>
  </sheetData>
  <sheetProtection algorithmName="SHA-512" hashValue="LPpldUEf0ys+lai4MqKU2pX5pJRB0eof6vvzb8R9Ja5WbYxQz2PM12chWt6W8OdD9oa8j0rNz21q1gLk6FhTFg==" saltValue="mPpE1smlk7nLfmqDg5xIOMdsnWLjSYS5g3G+mPnGPQRCjJhxLkLa1BvGTX+3xMaRyQl8Dmfe0bVuZ0vaHs0LHg==" spinCount="100000" sheet="1" objects="1" scenarios="1" formatColumns="0" formatRows="0" autoFilter="0"/>
  <autoFilter ref="C125:K220" xr:uid="{00000000-0009-0000-0000-000011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4" fitToHeight="100" orientation="landscape" r:id="rId1"/>
  <headerFooter>
    <oddFooter>&amp;CStrana &amp;P z &amp;N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B2:BM143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8" t="s">
        <v>143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91</v>
      </c>
    </row>
    <row r="4" spans="2:46" ht="24.9" customHeight="1">
      <c r="B4" s="21"/>
      <c r="D4" s="22" t="s">
        <v>144</v>
      </c>
      <c r="L4" s="21"/>
      <c r="M4" s="89" t="s">
        <v>10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241" t="str">
        <f>'Rekapitulace stavby'!K6</f>
        <v>Liberecká náplavka - Revize 03</v>
      </c>
      <c r="F7" s="242"/>
      <c r="G7" s="242"/>
      <c r="H7" s="242"/>
      <c r="L7" s="21"/>
    </row>
    <row r="8" spans="2:46" s="1" customFormat="1" ht="12" customHeight="1">
      <c r="B8" s="33"/>
      <c r="D8" s="28" t="s">
        <v>145</v>
      </c>
      <c r="L8" s="33"/>
    </row>
    <row r="9" spans="2:46" s="1" customFormat="1" ht="16.5" customHeight="1">
      <c r="B9" s="33"/>
      <c r="E9" s="207" t="s">
        <v>169</v>
      </c>
      <c r="F9" s="243"/>
      <c r="G9" s="243"/>
      <c r="H9" s="243"/>
      <c r="L9" s="33"/>
    </row>
    <row r="10" spans="2:46" s="1" customFormat="1" ht="10.199999999999999">
      <c r="B10" s="33"/>
      <c r="L10" s="33"/>
    </row>
    <row r="11" spans="2:46" s="1" customFormat="1" ht="12" customHeight="1">
      <c r="B11" s="33"/>
      <c r="D11" s="28" t="s">
        <v>19</v>
      </c>
      <c r="F11" s="26" t="s">
        <v>1</v>
      </c>
      <c r="I11" s="28" t="s">
        <v>20</v>
      </c>
      <c r="J11" s="26" t="s">
        <v>1</v>
      </c>
      <c r="L11" s="33"/>
    </row>
    <row r="12" spans="2:46" s="1" customFormat="1" ht="12" customHeight="1">
      <c r="B12" s="33"/>
      <c r="D12" s="28" t="s">
        <v>22</v>
      </c>
      <c r="F12" s="26" t="s">
        <v>148</v>
      </c>
      <c r="I12" s="28" t="s">
        <v>24</v>
      </c>
      <c r="J12" s="53" t="str">
        <f>'Rekapitulace stavby'!AN8</f>
        <v>15. 10. 2025</v>
      </c>
      <c r="L12" s="33"/>
    </row>
    <row r="13" spans="2:46" s="1" customFormat="1" ht="10.8" customHeight="1">
      <c r="B13" s="33"/>
      <c r="L13" s="33"/>
    </row>
    <row r="14" spans="2:46" s="1" customFormat="1" ht="12" customHeight="1">
      <c r="B14" s="33"/>
      <c r="D14" s="28" t="s">
        <v>28</v>
      </c>
      <c r="I14" s="28" t="s">
        <v>29</v>
      </c>
      <c r="J14" s="26" t="str">
        <f>IF('Rekapitulace stavby'!AN10="","",'Rekapitulace stavby'!AN10)</f>
        <v/>
      </c>
      <c r="L14" s="33"/>
    </row>
    <row r="15" spans="2:46" s="1" customFormat="1" ht="18" customHeight="1">
      <c r="B15" s="33"/>
      <c r="E15" s="26" t="str">
        <f>IF('Rekapitulace stavby'!E11="","",'Rekapitulace stavby'!E11)</f>
        <v xml:space="preserve">Statutární město Liberec </v>
      </c>
      <c r="I15" s="28" t="s">
        <v>31</v>
      </c>
      <c r="J15" s="26" t="str">
        <f>IF('Rekapitulace stavby'!AN11="","",'Rekapitulace stavby'!AN11)</f>
        <v/>
      </c>
      <c r="L15" s="33"/>
    </row>
    <row r="16" spans="2:46" s="1" customFormat="1" ht="6.9" customHeight="1">
      <c r="B16" s="33"/>
      <c r="L16" s="33"/>
    </row>
    <row r="17" spans="2:12" s="1" customFormat="1" ht="12" customHeight="1">
      <c r="B17" s="33"/>
      <c r="D17" s="28" t="s">
        <v>32</v>
      </c>
      <c r="I17" s="28" t="s">
        <v>29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244" t="str">
        <f>'Rekapitulace stavby'!E14</f>
        <v>Vyplň údaj</v>
      </c>
      <c r="F18" s="213"/>
      <c r="G18" s="213"/>
      <c r="H18" s="213"/>
      <c r="I18" s="28" t="s">
        <v>31</v>
      </c>
      <c r="J18" s="29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8" t="s">
        <v>34</v>
      </c>
      <c r="I20" s="28" t="s">
        <v>29</v>
      </c>
      <c r="J20" s="26" t="str">
        <f>IF('Rekapitulace stavby'!AN16="","",'Rekapitulace stavby'!AN16)</f>
        <v/>
      </c>
      <c r="L20" s="33"/>
    </row>
    <row r="21" spans="2:12" s="1" customFormat="1" ht="18" customHeight="1">
      <c r="B21" s="33"/>
      <c r="E21" s="26" t="str">
        <f>IF('Rekapitulace stavby'!E17="","",'Rekapitulace stavby'!E17)</f>
        <v>re: architekti studio s.r.o.</v>
      </c>
      <c r="I21" s="28" t="s">
        <v>31</v>
      </c>
      <c r="J21" s="26" t="str">
        <f>IF('Rekapitulace stavby'!AN17="","",'Rekapitulace stavby'!AN17)</f>
        <v/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8" t="s">
        <v>37</v>
      </c>
      <c r="I23" s="28" t="s">
        <v>29</v>
      </c>
      <c r="J23" s="26" t="str">
        <f>IF('Rekapitulace stavby'!AN19="","",'Rekapitulace stavby'!AN19)</f>
        <v/>
      </c>
      <c r="L23" s="33"/>
    </row>
    <row r="24" spans="2:12" s="1" customFormat="1" ht="18" customHeight="1">
      <c r="B24" s="33"/>
      <c r="E24" s="26" t="str">
        <f>IF('Rekapitulace stavby'!E20="","",'Rekapitulace stavby'!E20)</f>
        <v>PROPOS Liberec s.r.o.</v>
      </c>
      <c r="I24" s="28" t="s">
        <v>31</v>
      </c>
      <c r="J24" s="26" t="str">
        <f>IF('Rekapitulace stavby'!AN20="","",'Rekapitulace stavby'!AN20)</f>
        <v/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8" t="s">
        <v>39</v>
      </c>
      <c r="L26" s="33"/>
    </row>
    <row r="27" spans="2:12" s="7" customFormat="1" ht="16.5" customHeight="1">
      <c r="B27" s="90"/>
      <c r="E27" s="218" t="s">
        <v>1</v>
      </c>
      <c r="F27" s="218"/>
      <c r="G27" s="218"/>
      <c r="H27" s="218"/>
      <c r="L27" s="90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4"/>
      <c r="E29" s="54"/>
      <c r="F29" s="54"/>
      <c r="G29" s="54"/>
      <c r="H29" s="54"/>
      <c r="I29" s="54"/>
      <c r="J29" s="54"/>
      <c r="K29" s="54"/>
      <c r="L29" s="33"/>
    </row>
    <row r="30" spans="2:12" s="1" customFormat="1" ht="25.35" customHeight="1">
      <c r="B30" s="33"/>
      <c r="D30" s="91" t="s">
        <v>41</v>
      </c>
      <c r="J30" s="67">
        <f>ROUND(J121, 2)</f>
        <v>0</v>
      </c>
      <c r="L30" s="33"/>
    </row>
    <row r="31" spans="2:12" s="1" customFormat="1" ht="6.9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14.4" customHeight="1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4" customHeight="1">
      <c r="B33" s="33"/>
      <c r="D33" s="56" t="s">
        <v>45</v>
      </c>
      <c r="E33" s="28" t="s">
        <v>46</v>
      </c>
      <c r="F33" s="92">
        <f>ROUND((SUM(BE121:BE142)),  2)</f>
        <v>0</v>
      </c>
      <c r="I33" s="93">
        <v>0.21</v>
      </c>
      <c r="J33" s="92">
        <f>ROUND(((SUM(BE121:BE142))*I33),  2)</f>
        <v>0</v>
      </c>
      <c r="L33" s="33"/>
    </row>
    <row r="34" spans="2:12" s="1" customFormat="1" ht="14.4" customHeight="1">
      <c r="B34" s="33"/>
      <c r="E34" s="28" t="s">
        <v>47</v>
      </c>
      <c r="F34" s="92">
        <f>ROUND((SUM(BF121:BF142)),  2)</f>
        <v>0</v>
      </c>
      <c r="I34" s="93">
        <v>0.12</v>
      </c>
      <c r="J34" s="92">
        <f>ROUND(((SUM(BF121:BF142))*I34),  2)</f>
        <v>0</v>
      </c>
      <c r="L34" s="33"/>
    </row>
    <row r="35" spans="2:12" s="1" customFormat="1" ht="14.4" hidden="1" customHeight="1">
      <c r="B35" s="33"/>
      <c r="E35" s="28" t="s">
        <v>48</v>
      </c>
      <c r="F35" s="92">
        <f>ROUND((SUM(BG121:BG142)),  2)</f>
        <v>0</v>
      </c>
      <c r="I35" s="93">
        <v>0.21</v>
      </c>
      <c r="J35" s="92">
        <f>0</f>
        <v>0</v>
      </c>
      <c r="L35" s="33"/>
    </row>
    <row r="36" spans="2:12" s="1" customFormat="1" ht="14.4" hidden="1" customHeight="1">
      <c r="B36" s="33"/>
      <c r="E36" s="28" t="s">
        <v>49</v>
      </c>
      <c r="F36" s="92">
        <f>ROUND((SUM(BH121:BH142)),  2)</f>
        <v>0</v>
      </c>
      <c r="I36" s="93">
        <v>0.12</v>
      </c>
      <c r="J36" s="92">
        <f>0</f>
        <v>0</v>
      </c>
      <c r="L36" s="33"/>
    </row>
    <row r="37" spans="2:12" s="1" customFormat="1" ht="14.4" hidden="1" customHeight="1">
      <c r="B37" s="33"/>
      <c r="E37" s="28" t="s">
        <v>50</v>
      </c>
      <c r="F37" s="92">
        <f>ROUND((SUM(BI121:BI142)),  2)</f>
        <v>0</v>
      </c>
      <c r="I37" s="93">
        <v>0</v>
      </c>
      <c r="J37" s="92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4"/>
      <c r="D39" s="95" t="s">
        <v>51</v>
      </c>
      <c r="E39" s="58"/>
      <c r="F39" s="58"/>
      <c r="G39" s="96" t="s">
        <v>52</v>
      </c>
      <c r="H39" s="97" t="s">
        <v>53</v>
      </c>
      <c r="I39" s="58"/>
      <c r="J39" s="98">
        <f>SUM(J30:J37)</f>
        <v>0</v>
      </c>
      <c r="K39" s="99"/>
      <c r="L39" s="33"/>
    </row>
    <row r="40" spans="2:12" s="1" customFormat="1" ht="14.4" customHeight="1">
      <c r="B40" s="33"/>
      <c r="L40" s="33"/>
    </row>
    <row r="41" spans="2:12" ht="14.4" customHeight="1">
      <c r="B41" s="21"/>
      <c r="L41" s="21"/>
    </row>
    <row r="42" spans="2:12" ht="14.4" customHeight="1">
      <c r="B42" s="21"/>
      <c r="L42" s="21"/>
    </row>
    <row r="43" spans="2:12" ht="14.4" customHeight="1">
      <c r="B43" s="21"/>
      <c r="L43" s="21"/>
    </row>
    <row r="44" spans="2:12" ht="14.4" customHeight="1">
      <c r="B44" s="21"/>
      <c r="L44" s="21"/>
    </row>
    <row r="45" spans="2:12" ht="14.4" customHeight="1">
      <c r="B45" s="21"/>
      <c r="L45" s="21"/>
    </row>
    <row r="46" spans="2:12" ht="14.4" customHeight="1">
      <c r="B46" s="21"/>
      <c r="L46" s="21"/>
    </row>
    <row r="47" spans="2:12" ht="14.4" customHeight="1">
      <c r="B47" s="21"/>
      <c r="L47" s="21"/>
    </row>
    <row r="48" spans="2:12" ht="14.4" customHeight="1">
      <c r="B48" s="21"/>
      <c r="L48" s="21"/>
    </row>
    <row r="49" spans="2:12" ht="14.4" customHeight="1">
      <c r="B49" s="21"/>
      <c r="L49" s="21"/>
    </row>
    <row r="50" spans="2:12" s="1" customFormat="1" ht="14.4" customHeight="1">
      <c r="B50" s="33"/>
      <c r="D50" s="42" t="s">
        <v>54</v>
      </c>
      <c r="E50" s="43"/>
      <c r="F50" s="43"/>
      <c r="G50" s="42" t="s">
        <v>55</v>
      </c>
      <c r="H50" s="43"/>
      <c r="I50" s="43"/>
      <c r="J50" s="43"/>
      <c r="K50" s="43"/>
      <c r="L50" s="33"/>
    </row>
    <row r="51" spans="2:12" ht="10.199999999999999">
      <c r="B51" s="21"/>
      <c r="L51" s="21"/>
    </row>
    <row r="52" spans="2:12" ht="10.199999999999999">
      <c r="B52" s="21"/>
      <c r="L52" s="21"/>
    </row>
    <row r="53" spans="2:12" ht="10.199999999999999">
      <c r="B53" s="21"/>
      <c r="L53" s="21"/>
    </row>
    <row r="54" spans="2:12" ht="10.199999999999999">
      <c r="B54" s="21"/>
      <c r="L54" s="21"/>
    </row>
    <row r="55" spans="2:12" ht="10.199999999999999">
      <c r="B55" s="21"/>
      <c r="L55" s="21"/>
    </row>
    <row r="56" spans="2:12" ht="10.199999999999999">
      <c r="B56" s="21"/>
      <c r="L56" s="21"/>
    </row>
    <row r="57" spans="2:12" ht="10.199999999999999">
      <c r="B57" s="21"/>
      <c r="L57" s="21"/>
    </row>
    <row r="58" spans="2:12" ht="10.199999999999999">
      <c r="B58" s="21"/>
      <c r="L58" s="21"/>
    </row>
    <row r="59" spans="2:12" ht="10.199999999999999">
      <c r="B59" s="21"/>
      <c r="L59" s="21"/>
    </row>
    <row r="60" spans="2:12" ht="10.199999999999999">
      <c r="B60" s="21"/>
      <c r="L60" s="21"/>
    </row>
    <row r="61" spans="2:12" s="1" customFormat="1" ht="13.2">
      <c r="B61" s="33"/>
      <c r="D61" s="44" t="s">
        <v>56</v>
      </c>
      <c r="E61" s="35"/>
      <c r="F61" s="100" t="s">
        <v>57</v>
      </c>
      <c r="G61" s="44" t="s">
        <v>56</v>
      </c>
      <c r="H61" s="35"/>
      <c r="I61" s="35"/>
      <c r="J61" s="101" t="s">
        <v>57</v>
      </c>
      <c r="K61" s="35"/>
      <c r="L61" s="33"/>
    </row>
    <row r="62" spans="2:12" ht="10.199999999999999">
      <c r="B62" s="21"/>
      <c r="L62" s="21"/>
    </row>
    <row r="63" spans="2:12" ht="10.199999999999999">
      <c r="B63" s="21"/>
      <c r="L63" s="21"/>
    </row>
    <row r="64" spans="2:12" ht="10.199999999999999">
      <c r="B64" s="21"/>
      <c r="L64" s="21"/>
    </row>
    <row r="65" spans="2:12" s="1" customFormat="1" ht="13.2">
      <c r="B65" s="33"/>
      <c r="D65" s="42" t="s">
        <v>58</v>
      </c>
      <c r="E65" s="43"/>
      <c r="F65" s="43"/>
      <c r="G65" s="42" t="s">
        <v>59</v>
      </c>
      <c r="H65" s="43"/>
      <c r="I65" s="43"/>
      <c r="J65" s="43"/>
      <c r="K65" s="43"/>
      <c r="L65" s="33"/>
    </row>
    <row r="66" spans="2:12" ht="10.199999999999999">
      <c r="B66" s="21"/>
      <c r="L66" s="21"/>
    </row>
    <row r="67" spans="2:12" ht="10.199999999999999">
      <c r="B67" s="21"/>
      <c r="L67" s="21"/>
    </row>
    <row r="68" spans="2:12" ht="10.199999999999999">
      <c r="B68" s="21"/>
      <c r="L68" s="21"/>
    </row>
    <row r="69" spans="2:12" ht="10.199999999999999">
      <c r="B69" s="21"/>
      <c r="L69" s="21"/>
    </row>
    <row r="70" spans="2:12" ht="10.199999999999999">
      <c r="B70" s="21"/>
      <c r="L70" s="21"/>
    </row>
    <row r="71" spans="2:12" ht="10.199999999999999">
      <c r="B71" s="21"/>
      <c r="L71" s="21"/>
    </row>
    <row r="72" spans="2:12" ht="10.199999999999999">
      <c r="B72" s="21"/>
      <c r="L72" s="21"/>
    </row>
    <row r="73" spans="2:12" ht="10.199999999999999">
      <c r="B73" s="21"/>
      <c r="L73" s="21"/>
    </row>
    <row r="74" spans="2:12" ht="10.199999999999999">
      <c r="B74" s="21"/>
      <c r="L74" s="21"/>
    </row>
    <row r="75" spans="2:12" ht="10.199999999999999">
      <c r="B75" s="21"/>
      <c r="L75" s="21"/>
    </row>
    <row r="76" spans="2:12" s="1" customFormat="1" ht="13.2">
      <c r="B76" s="33"/>
      <c r="D76" s="44" t="s">
        <v>56</v>
      </c>
      <c r="E76" s="35"/>
      <c r="F76" s="100" t="s">
        <v>57</v>
      </c>
      <c r="G76" s="44" t="s">
        <v>56</v>
      </c>
      <c r="H76" s="35"/>
      <c r="I76" s="35"/>
      <c r="J76" s="101" t="s">
        <v>57</v>
      </c>
      <c r="K76" s="35"/>
      <c r="L76" s="33"/>
    </row>
    <row r="77" spans="2:12" s="1" customFormat="1" ht="14.4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47" s="1" customFormat="1" ht="6.9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47" s="1" customFormat="1" ht="24.9" customHeight="1">
      <c r="B82" s="33"/>
      <c r="C82" s="22" t="s">
        <v>151</v>
      </c>
      <c r="L82" s="33"/>
    </row>
    <row r="83" spans="2:47" s="1" customFormat="1" ht="6.9" customHeight="1">
      <c r="B83" s="33"/>
      <c r="L83" s="33"/>
    </row>
    <row r="84" spans="2:47" s="1" customFormat="1" ht="12" customHeight="1">
      <c r="B84" s="33"/>
      <c r="C84" s="28" t="s">
        <v>16</v>
      </c>
      <c r="L84" s="33"/>
    </row>
    <row r="85" spans="2:47" s="1" customFormat="1" ht="16.5" customHeight="1">
      <c r="B85" s="33"/>
      <c r="E85" s="241" t="str">
        <f>E7</f>
        <v>Liberecká náplavka - Revize 03</v>
      </c>
      <c r="F85" s="242"/>
      <c r="G85" s="242"/>
      <c r="H85" s="242"/>
      <c r="L85" s="33"/>
    </row>
    <row r="86" spans="2:47" s="1" customFormat="1" ht="12" customHeight="1">
      <c r="B86" s="33"/>
      <c r="C86" s="28" t="s">
        <v>145</v>
      </c>
      <c r="L86" s="33"/>
    </row>
    <row r="87" spans="2:47" s="1" customFormat="1" ht="16.5" customHeight="1">
      <c r="B87" s="33"/>
      <c r="E87" s="207" t="str">
        <f>E9</f>
        <v>VRN - Vedlejší rozpočtové náklady</v>
      </c>
      <c r="F87" s="243"/>
      <c r="G87" s="243"/>
      <c r="H87" s="243"/>
      <c r="L87" s="33"/>
    </row>
    <row r="88" spans="2:47" s="1" customFormat="1" ht="6.9" customHeight="1">
      <c r="B88" s="33"/>
      <c r="L88" s="33"/>
    </row>
    <row r="89" spans="2:47" s="1" customFormat="1" ht="12" customHeight="1">
      <c r="B89" s="33"/>
      <c r="C89" s="28" t="s">
        <v>22</v>
      </c>
      <c r="F89" s="26" t="str">
        <f>F12</f>
        <v xml:space="preserve"> </v>
      </c>
      <c r="I89" s="28" t="s">
        <v>24</v>
      </c>
      <c r="J89" s="53" t="str">
        <f>IF(J12="","",J12)</f>
        <v>15. 10. 2025</v>
      </c>
      <c r="L89" s="33"/>
    </row>
    <row r="90" spans="2:47" s="1" customFormat="1" ht="6.9" customHeight="1">
      <c r="B90" s="33"/>
      <c r="L90" s="33"/>
    </row>
    <row r="91" spans="2:47" s="1" customFormat="1" ht="25.65" customHeight="1">
      <c r="B91" s="33"/>
      <c r="C91" s="28" t="s">
        <v>28</v>
      </c>
      <c r="F91" s="26" t="str">
        <f>E15</f>
        <v xml:space="preserve">Statutární město Liberec </v>
      </c>
      <c r="I91" s="28" t="s">
        <v>34</v>
      </c>
      <c r="J91" s="31" t="str">
        <f>E21</f>
        <v>re: architekti studio s.r.o.</v>
      </c>
      <c r="L91" s="33"/>
    </row>
    <row r="92" spans="2:47" s="1" customFormat="1" ht="25.65" customHeight="1">
      <c r="B92" s="33"/>
      <c r="C92" s="28" t="s">
        <v>32</v>
      </c>
      <c r="F92" s="26" t="str">
        <f>IF(E18="","",E18)</f>
        <v>Vyplň údaj</v>
      </c>
      <c r="I92" s="28" t="s">
        <v>37</v>
      </c>
      <c r="J92" s="31" t="str">
        <f>E24</f>
        <v>PROPOS Liberec s.r.o.</v>
      </c>
      <c r="L92" s="33"/>
    </row>
    <row r="93" spans="2:47" s="1" customFormat="1" ht="10.35" customHeight="1">
      <c r="B93" s="33"/>
      <c r="L93" s="33"/>
    </row>
    <row r="94" spans="2:47" s="1" customFormat="1" ht="29.25" customHeight="1">
      <c r="B94" s="33"/>
      <c r="C94" s="102" t="s">
        <v>152</v>
      </c>
      <c r="D94" s="94"/>
      <c r="E94" s="94"/>
      <c r="F94" s="94"/>
      <c r="G94" s="94"/>
      <c r="H94" s="94"/>
      <c r="I94" s="94"/>
      <c r="J94" s="103" t="s">
        <v>153</v>
      </c>
      <c r="K94" s="94"/>
      <c r="L94" s="33"/>
    </row>
    <row r="95" spans="2:47" s="1" customFormat="1" ht="10.35" customHeight="1">
      <c r="B95" s="33"/>
      <c r="L95" s="33"/>
    </row>
    <row r="96" spans="2:47" s="1" customFormat="1" ht="22.8" customHeight="1">
      <c r="B96" s="33"/>
      <c r="C96" s="104" t="s">
        <v>154</v>
      </c>
      <c r="J96" s="67">
        <f>J121</f>
        <v>0</v>
      </c>
      <c r="L96" s="33"/>
      <c r="AU96" s="18" t="s">
        <v>155</v>
      </c>
    </row>
    <row r="97" spans="2:12" s="8" customFormat="1" ht="24.9" customHeight="1">
      <c r="B97" s="105"/>
      <c r="D97" s="106" t="s">
        <v>169</v>
      </c>
      <c r="E97" s="107"/>
      <c r="F97" s="107"/>
      <c r="G97" s="107"/>
      <c r="H97" s="107"/>
      <c r="I97" s="107"/>
      <c r="J97" s="108">
        <f>J122</f>
        <v>0</v>
      </c>
      <c r="L97" s="105"/>
    </row>
    <row r="98" spans="2:12" s="9" customFormat="1" ht="19.95" customHeight="1">
      <c r="B98" s="109"/>
      <c r="D98" s="110" t="s">
        <v>170</v>
      </c>
      <c r="E98" s="111"/>
      <c r="F98" s="111"/>
      <c r="G98" s="111"/>
      <c r="H98" s="111"/>
      <c r="I98" s="111"/>
      <c r="J98" s="112">
        <f>J123</f>
        <v>0</v>
      </c>
      <c r="L98" s="109"/>
    </row>
    <row r="99" spans="2:12" s="9" customFormat="1" ht="19.95" customHeight="1">
      <c r="B99" s="109"/>
      <c r="D99" s="110" t="s">
        <v>2745</v>
      </c>
      <c r="E99" s="111"/>
      <c r="F99" s="111"/>
      <c r="G99" s="111"/>
      <c r="H99" s="111"/>
      <c r="I99" s="111"/>
      <c r="J99" s="112">
        <f>J128</f>
        <v>0</v>
      </c>
      <c r="L99" s="109"/>
    </row>
    <row r="100" spans="2:12" s="9" customFormat="1" ht="19.95" customHeight="1">
      <c r="B100" s="109"/>
      <c r="D100" s="110" t="s">
        <v>171</v>
      </c>
      <c r="E100" s="111"/>
      <c r="F100" s="111"/>
      <c r="G100" s="111"/>
      <c r="H100" s="111"/>
      <c r="I100" s="111"/>
      <c r="J100" s="112">
        <f>J136</f>
        <v>0</v>
      </c>
      <c r="L100" s="109"/>
    </row>
    <row r="101" spans="2:12" s="9" customFormat="1" ht="19.95" customHeight="1">
      <c r="B101" s="109"/>
      <c r="D101" s="110" t="s">
        <v>2746</v>
      </c>
      <c r="E101" s="111"/>
      <c r="F101" s="111"/>
      <c r="G101" s="111"/>
      <c r="H101" s="111"/>
      <c r="I101" s="111"/>
      <c r="J101" s="112">
        <f>J139</f>
        <v>0</v>
      </c>
      <c r="L101" s="109"/>
    </row>
    <row r="102" spans="2:12" s="1" customFormat="1" ht="21.75" customHeight="1">
      <c r="B102" s="33"/>
      <c r="L102" s="33"/>
    </row>
    <row r="103" spans="2:12" s="1" customFormat="1" ht="6.9" customHeight="1"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33"/>
    </row>
    <row r="107" spans="2:12" s="1" customFormat="1" ht="6.9" customHeight="1"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33"/>
    </row>
    <row r="108" spans="2:12" s="1" customFormat="1" ht="24.9" customHeight="1">
      <c r="B108" s="33"/>
      <c r="C108" s="22" t="s">
        <v>172</v>
      </c>
      <c r="L108" s="33"/>
    </row>
    <row r="109" spans="2:12" s="1" customFormat="1" ht="6.9" customHeight="1">
      <c r="B109" s="33"/>
      <c r="L109" s="33"/>
    </row>
    <row r="110" spans="2:12" s="1" customFormat="1" ht="12" customHeight="1">
      <c r="B110" s="33"/>
      <c r="C110" s="28" t="s">
        <v>16</v>
      </c>
      <c r="L110" s="33"/>
    </row>
    <row r="111" spans="2:12" s="1" customFormat="1" ht="16.5" customHeight="1">
      <c r="B111" s="33"/>
      <c r="E111" s="241" t="str">
        <f>E7</f>
        <v>Liberecká náplavka - Revize 03</v>
      </c>
      <c r="F111" s="242"/>
      <c r="G111" s="242"/>
      <c r="H111" s="242"/>
      <c r="L111" s="33"/>
    </row>
    <row r="112" spans="2:12" s="1" customFormat="1" ht="12" customHeight="1">
      <c r="B112" s="33"/>
      <c r="C112" s="28" t="s">
        <v>145</v>
      </c>
      <c r="L112" s="33"/>
    </row>
    <row r="113" spans="2:65" s="1" customFormat="1" ht="16.5" customHeight="1">
      <c r="B113" s="33"/>
      <c r="E113" s="207" t="str">
        <f>E9</f>
        <v>VRN - Vedlejší rozpočtové náklady</v>
      </c>
      <c r="F113" s="243"/>
      <c r="G113" s="243"/>
      <c r="H113" s="243"/>
      <c r="L113" s="33"/>
    </row>
    <row r="114" spans="2:65" s="1" customFormat="1" ht="6.9" customHeight="1">
      <c r="B114" s="33"/>
      <c r="L114" s="33"/>
    </row>
    <row r="115" spans="2:65" s="1" customFormat="1" ht="12" customHeight="1">
      <c r="B115" s="33"/>
      <c r="C115" s="28" t="s">
        <v>22</v>
      </c>
      <c r="F115" s="26" t="str">
        <f>F12</f>
        <v xml:space="preserve"> </v>
      </c>
      <c r="I115" s="28" t="s">
        <v>24</v>
      </c>
      <c r="J115" s="53" t="str">
        <f>IF(J12="","",J12)</f>
        <v>15. 10. 2025</v>
      </c>
      <c r="L115" s="33"/>
    </row>
    <row r="116" spans="2:65" s="1" customFormat="1" ht="6.9" customHeight="1">
      <c r="B116" s="33"/>
      <c r="L116" s="33"/>
    </row>
    <row r="117" spans="2:65" s="1" customFormat="1" ht="25.65" customHeight="1">
      <c r="B117" s="33"/>
      <c r="C117" s="28" t="s">
        <v>28</v>
      </c>
      <c r="F117" s="26" t="str">
        <f>E15</f>
        <v xml:space="preserve">Statutární město Liberec </v>
      </c>
      <c r="I117" s="28" t="s">
        <v>34</v>
      </c>
      <c r="J117" s="31" t="str">
        <f>E21</f>
        <v>re: architekti studio s.r.o.</v>
      </c>
      <c r="L117" s="33"/>
    </row>
    <row r="118" spans="2:65" s="1" customFormat="1" ht="25.65" customHeight="1">
      <c r="B118" s="33"/>
      <c r="C118" s="28" t="s">
        <v>32</v>
      </c>
      <c r="F118" s="26" t="str">
        <f>IF(E18="","",E18)</f>
        <v>Vyplň údaj</v>
      </c>
      <c r="I118" s="28" t="s">
        <v>37</v>
      </c>
      <c r="J118" s="31" t="str">
        <f>E24</f>
        <v>PROPOS Liberec s.r.o.</v>
      </c>
      <c r="L118" s="33"/>
    </row>
    <row r="119" spans="2:65" s="1" customFormat="1" ht="10.35" customHeight="1">
      <c r="B119" s="33"/>
      <c r="L119" s="33"/>
    </row>
    <row r="120" spans="2:65" s="10" customFormat="1" ht="29.25" customHeight="1">
      <c r="B120" s="113"/>
      <c r="C120" s="114" t="s">
        <v>173</v>
      </c>
      <c r="D120" s="115" t="s">
        <v>66</v>
      </c>
      <c r="E120" s="115" t="s">
        <v>62</v>
      </c>
      <c r="F120" s="115" t="s">
        <v>63</v>
      </c>
      <c r="G120" s="115" t="s">
        <v>174</v>
      </c>
      <c r="H120" s="115" t="s">
        <v>175</v>
      </c>
      <c r="I120" s="115" t="s">
        <v>176</v>
      </c>
      <c r="J120" s="115" t="s">
        <v>153</v>
      </c>
      <c r="K120" s="116" t="s">
        <v>177</v>
      </c>
      <c r="L120" s="113"/>
      <c r="M120" s="60" t="s">
        <v>1</v>
      </c>
      <c r="N120" s="61" t="s">
        <v>45</v>
      </c>
      <c r="O120" s="61" t="s">
        <v>178</v>
      </c>
      <c r="P120" s="61" t="s">
        <v>179</v>
      </c>
      <c r="Q120" s="61" t="s">
        <v>180</v>
      </c>
      <c r="R120" s="61" t="s">
        <v>181</v>
      </c>
      <c r="S120" s="61" t="s">
        <v>182</v>
      </c>
      <c r="T120" s="62" t="s">
        <v>183</v>
      </c>
    </row>
    <row r="121" spans="2:65" s="1" customFormat="1" ht="22.8" customHeight="1">
      <c r="B121" s="33"/>
      <c r="C121" s="65" t="s">
        <v>184</v>
      </c>
      <c r="J121" s="117">
        <f>BK121</f>
        <v>0</v>
      </c>
      <c r="L121" s="33"/>
      <c r="M121" s="63"/>
      <c r="N121" s="54"/>
      <c r="O121" s="54"/>
      <c r="P121" s="118">
        <f>P122</f>
        <v>0</v>
      </c>
      <c r="Q121" s="54"/>
      <c r="R121" s="118">
        <f>R122</f>
        <v>0</v>
      </c>
      <c r="S121" s="54"/>
      <c r="T121" s="119">
        <f>T122</f>
        <v>0</v>
      </c>
      <c r="AT121" s="18" t="s">
        <v>80</v>
      </c>
      <c r="AU121" s="18" t="s">
        <v>155</v>
      </c>
      <c r="BK121" s="120">
        <f>BK122</f>
        <v>0</v>
      </c>
    </row>
    <row r="122" spans="2:65" s="11" customFormat="1" ht="25.95" customHeight="1">
      <c r="B122" s="121"/>
      <c r="D122" s="122" t="s">
        <v>80</v>
      </c>
      <c r="E122" s="123" t="s">
        <v>141</v>
      </c>
      <c r="F122" s="123" t="s">
        <v>142</v>
      </c>
      <c r="I122" s="124"/>
      <c r="J122" s="125">
        <f>BK122</f>
        <v>0</v>
      </c>
      <c r="L122" s="121"/>
      <c r="M122" s="126"/>
      <c r="P122" s="127">
        <f>P123+P128+P136+P139</f>
        <v>0</v>
      </c>
      <c r="R122" s="127">
        <f>R123+R128+R136+R139</f>
        <v>0</v>
      </c>
      <c r="T122" s="128">
        <f>T123+T128+T136+T139</f>
        <v>0</v>
      </c>
      <c r="AR122" s="122" t="s">
        <v>215</v>
      </c>
      <c r="AT122" s="129" t="s">
        <v>80</v>
      </c>
      <c r="AU122" s="129" t="s">
        <v>81</v>
      </c>
      <c r="AY122" s="122" t="s">
        <v>187</v>
      </c>
      <c r="BK122" s="130">
        <f>BK123+BK128+BK136+BK139</f>
        <v>0</v>
      </c>
    </row>
    <row r="123" spans="2:65" s="11" customFormat="1" ht="22.8" customHeight="1">
      <c r="B123" s="121"/>
      <c r="D123" s="122" t="s">
        <v>80</v>
      </c>
      <c r="E123" s="131" t="s">
        <v>780</v>
      </c>
      <c r="F123" s="131" t="s">
        <v>781</v>
      </c>
      <c r="I123" s="124"/>
      <c r="J123" s="132">
        <f>BK123</f>
        <v>0</v>
      </c>
      <c r="L123" s="121"/>
      <c r="M123" s="126"/>
      <c r="P123" s="127">
        <f>SUM(P124:P127)</f>
        <v>0</v>
      </c>
      <c r="R123" s="127">
        <f>SUM(R124:R127)</f>
        <v>0</v>
      </c>
      <c r="T123" s="128">
        <f>SUM(T124:T127)</f>
        <v>0</v>
      </c>
      <c r="AR123" s="122" t="s">
        <v>215</v>
      </c>
      <c r="AT123" s="129" t="s">
        <v>80</v>
      </c>
      <c r="AU123" s="129" t="s">
        <v>21</v>
      </c>
      <c r="AY123" s="122" t="s">
        <v>187</v>
      </c>
      <c r="BK123" s="130">
        <f>SUM(BK124:BK127)</f>
        <v>0</v>
      </c>
    </row>
    <row r="124" spans="2:65" s="1" customFormat="1" ht="16.5" customHeight="1">
      <c r="B124" s="33"/>
      <c r="C124" s="133" t="s">
        <v>21</v>
      </c>
      <c r="D124" s="133" t="s">
        <v>189</v>
      </c>
      <c r="E124" s="134" t="s">
        <v>2747</v>
      </c>
      <c r="F124" s="135" t="s">
        <v>2748</v>
      </c>
      <c r="G124" s="136" t="s">
        <v>2672</v>
      </c>
      <c r="H124" s="137">
        <v>1</v>
      </c>
      <c r="I124" s="138"/>
      <c r="J124" s="139">
        <f>ROUND(I124*H124,2)</f>
        <v>0</v>
      </c>
      <c r="K124" s="135" t="s">
        <v>1</v>
      </c>
      <c r="L124" s="33"/>
      <c r="M124" s="140" t="s">
        <v>1</v>
      </c>
      <c r="N124" s="141" t="s">
        <v>46</v>
      </c>
      <c r="P124" s="142">
        <f>O124*H124</f>
        <v>0</v>
      </c>
      <c r="Q124" s="142">
        <v>0</v>
      </c>
      <c r="R124" s="142">
        <f>Q124*H124</f>
        <v>0</v>
      </c>
      <c r="S124" s="142">
        <v>0</v>
      </c>
      <c r="T124" s="143">
        <f>S124*H124</f>
        <v>0</v>
      </c>
      <c r="AR124" s="144" t="s">
        <v>194</v>
      </c>
      <c r="AT124" s="144" t="s">
        <v>189</v>
      </c>
      <c r="AU124" s="144" t="s">
        <v>91</v>
      </c>
      <c r="AY124" s="18" t="s">
        <v>187</v>
      </c>
      <c r="BE124" s="145">
        <f>IF(N124="základní",J124,0)</f>
        <v>0</v>
      </c>
      <c r="BF124" s="145">
        <f>IF(N124="snížená",J124,0)</f>
        <v>0</v>
      </c>
      <c r="BG124" s="145">
        <f>IF(N124="zákl. přenesená",J124,0)</f>
        <v>0</v>
      </c>
      <c r="BH124" s="145">
        <f>IF(N124="sníž. přenesená",J124,0)</f>
        <v>0</v>
      </c>
      <c r="BI124" s="145">
        <f>IF(N124="nulová",J124,0)</f>
        <v>0</v>
      </c>
      <c r="BJ124" s="18" t="s">
        <v>21</v>
      </c>
      <c r="BK124" s="145">
        <f>ROUND(I124*H124,2)</f>
        <v>0</v>
      </c>
      <c r="BL124" s="18" t="s">
        <v>194</v>
      </c>
      <c r="BM124" s="144" t="s">
        <v>2749</v>
      </c>
    </row>
    <row r="125" spans="2:65" s="1" customFormat="1" ht="16.5" customHeight="1">
      <c r="B125" s="33"/>
      <c r="C125" s="133" t="s">
        <v>91</v>
      </c>
      <c r="D125" s="133" t="s">
        <v>189</v>
      </c>
      <c r="E125" s="134" t="s">
        <v>2750</v>
      </c>
      <c r="F125" s="135" t="s">
        <v>806</v>
      </c>
      <c r="G125" s="136" t="s">
        <v>2672</v>
      </c>
      <c r="H125" s="137">
        <v>1</v>
      </c>
      <c r="I125" s="138"/>
      <c r="J125" s="139">
        <f>ROUND(I125*H125,2)</f>
        <v>0</v>
      </c>
      <c r="K125" s="135" t="s">
        <v>1</v>
      </c>
      <c r="L125" s="33"/>
      <c r="M125" s="140" t="s">
        <v>1</v>
      </c>
      <c r="N125" s="141" t="s">
        <v>46</v>
      </c>
      <c r="P125" s="142">
        <f>O125*H125</f>
        <v>0</v>
      </c>
      <c r="Q125" s="142">
        <v>0</v>
      </c>
      <c r="R125" s="142">
        <f>Q125*H125</f>
        <v>0</v>
      </c>
      <c r="S125" s="142">
        <v>0</v>
      </c>
      <c r="T125" s="143">
        <f>S125*H125</f>
        <v>0</v>
      </c>
      <c r="AR125" s="144" t="s">
        <v>194</v>
      </c>
      <c r="AT125" s="144" t="s">
        <v>189</v>
      </c>
      <c r="AU125" s="144" t="s">
        <v>91</v>
      </c>
      <c r="AY125" s="18" t="s">
        <v>187</v>
      </c>
      <c r="BE125" s="145">
        <f>IF(N125="základní",J125,0)</f>
        <v>0</v>
      </c>
      <c r="BF125" s="145">
        <f>IF(N125="snížená",J125,0)</f>
        <v>0</v>
      </c>
      <c r="BG125" s="145">
        <f>IF(N125="zákl. přenesená",J125,0)</f>
        <v>0</v>
      </c>
      <c r="BH125" s="145">
        <f>IF(N125="sníž. přenesená",J125,0)</f>
        <v>0</v>
      </c>
      <c r="BI125" s="145">
        <f>IF(N125="nulová",J125,0)</f>
        <v>0</v>
      </c>
      <c r="BJ125" s="18" t="s">
        <v>21</v>
      </c>
      <c r="BK125" s="145">
        <f>ROUND(I125*H125,2)</f>
        <v>0</v>
      </c>
      <c r="BL125" s="18" t="s">
        <v>194</v>
      </c>
      <c r="BM125" s="144" t="s">
        <v>234</v>
      </c>
    </row>
    <row r="126" spans="2:65" s="1" customFormat="1" ht="16.5" customHeight="1">
      <c r="B126" s="33"/>
      <c r="C126" s="133" t="s">
        <v>205</v>
      </c>
      <c r="D126" s="133" t="s">
        <v>189</v>
      </c>
      <c r="E126" s="134" t="s">
        <v>2751</v>
      </c>
      <c r="F126" s="135" t="s">
        <v>2752</v>
      </c>
      <c r="G126" s="136" t="s">
        <v>2672</v>
      </c>
      <c r="H126" s="137">
        <v>1</v>
      </c>
      <c r="I126" s="138"/>
      <c r="J126" s="139">
        <f>ROUND(I126*H126,2)</f>
        <v>0</v>
      </c>
      <c r="K126" s="135" t="s">
        <v>1</v>
      </c>
      <c r="L126" s="33"/>
      <c r="M126" s="140" t="s">
        <v>1</v>
      </c>
      <c r="N126" s="141" t="s">
        <v>46</v>
      </c>
      <c r="P126" s="142">
        <f>O126*H126</f>
        <v>0</v>
      </c>
      <c r="Q126" s="142">
        <v>0</v>
      </c>
      <c r="R126" s="142">
        <f>Q126*H126</f>
        <v>0</v>
      </c>
      <c r="S126" s="142">
        <v>0</v>
      </c>
      <c r="T126" s="143">
        <f>S126*H126</f>
        <v>0</v>
      </c>
      <c r="AR126" s="144" t="s">
        <v>194</v>
      </c>
      <c r="AT126" s="144" t="s">
        <v>189</v>
      </c>
      <c r="AU126" s="144" t="s">
        <v>91</v>
      </c>
      <c r="AY126" s="18" t="s">
        <v>187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8" t="s">
        <v>21</v>
      </c>
      <c r="BK126" s="145">
        <f>ROUND(I126*H126,2)</f>
        <v>0</v>
      </c>
      <c r="BL126" s="18" t="s">
        <v>194</v>
      </c>
      <c r="BM126" s="144" t="s">
        <v>2753</v>
      </c>
    </row>
    <row r="127" spans="2:65" s="1" customFormat="1" ht="16.5" customHeight="1">
      <c r="B127" s="33"/>
      <c r="C127" s="133" t="s">
        <v>194</v>
      </c>
      <c r="D127" s="133" t="s">
        <v>189</v>
      </c>
      <c r="E127" s="134" t="s">
        <v>2754</v>
      </c>
      <c r="F127" s="135" t="s">
        <v>2755</v>
      </c>
      <c r="G127" s="136" t="s">
        <v>2672</v>
      </c>
      <c r="H127" s="137">
        <v>1</v>
      </c>
      <c r="I127" s="138"/>
      <c r="J127" s="139">
        <f>ROUND(I127*H127,2)</f>
        <v>0</v>
      </c>
      <c r="K127" s="135" t="s">
        <v>1</v>
      </c>
      <c r="L127" s="33"/>
      <c r="M127" s="140" t="s">
        <v>1</v>
      </c>
      <c r="N127" s="141" t="s">
        <v>46</v>
      </c>
      <c r="P127" s="142">
        <f>O127*H127</f>
        <v>0</v>
      </c>
      <c r="Q127" s="142">
        <v>0</v>
      </c>
      <c r="R127" s="142">
        <f>Q127*H127</f>
        <v>0</v>
      </c>
      <c r="S127" s="142">
        <v>0</v>
      </c>
      <c r="T127" s="143">
        <f>S127*H127</f>
        <v>0</v>
      </c>
      <c r="AR127" s="144" t="s">
        <v>194</v>
      </c>
      <c r="AT127" s="144" t="s">
        <v>189</v>
      </c>
      <c r="AU127" s="144" t="s">
        <v>91</v>
      </c>
      <c r="AY127" s="18" t="s">
        <v>187</v>
      </c>
      <c r="BE127" s="145">
        <f>IF(N127="základní",J127,0)</f>
        <v>0</v>
      </c>
      <c r="BF127" s="145">
        <f>IF(N127="snížená",J127,0)</f>
        <v>0</v>
      </c>
      <c r="BG127" s="145">
        <f>IF(N127="zákl. přenesená",J127,0)</f>
        <v>0</v>
      </c>
      <c r="BH127" s="145">
        <f>IF(N127="sníž. přenesená",J127,0)</f>
        <v>0</v>
      </c>
      <c r="BI127" s="145">
        <f>IF(N127="nulová",J127,0)</f>
        <v>0</v>
      </c>
      <c r="BJ127" s="18" t="s">
        <v>21</v>
      </c>
      <c r="BK127" s="145">
        <f>ROUND(I127*H127,2)</f>
        <v>0</v>
      </c>
      <c r="BL127" s="18" t="s">
        <v>194</v>
      </c>
      <c r="BM127" s="144" t="s">
        <v>2756</v>
      </c>
    </row>
    <row r="128" spans="2:65" s="11" customFormat="1" ht="22.8" customHeight="1">
      <c r="B128" s="121"/>
      <c r="D128" s="122" t="s">
        <v>80</v>
      </c>
      <c r="E128" s="131" t="s">
        <v>2757</v>
      </c>
      <c r="F128" s="131" t="s">
        <v>2758</v>
      </c>
      <c r="I128" s="124"/>
      <c r="J128" s="132">
        <f>BK128</f>
        <v>0</v>
      </c>
      <c r="L128" s="121"/>
      <c r="M128" s="126"/>
      <c r="P128" s="127">
        <f>SUM(P129:P135)</f>
        <v>0</v>
      </c>
      <c r="R128" s="127">
        <f>SUM(R129:R135)</f>
        <v>0</v>
      </c>
      <c r="T128" s="128">
        <f>SUM(T129:T135)</f>
        <v>0</v>
      </c>
      <c r="AR128" s="122" t="s">
        <v>215</v>
      </c>
      <c r="AT128" s="129" t="s">
        <v>80</v>
      </c>
      <c r="AU128" s="129" t="s">
        <v>21</v>
      </c>
      <c r="AY128" s="122" t="s">
        <v>187</v>
      </c>
      <c r="BK128" s="130">
        <f>SUM(BK129:BK135)</f>
        <v>0</v>
      </c>
    </row>
    <row r="129" spans="2:65" s="1" customFormat="1" ht="24.15" customHeight="1">
      <c r="B129" s="33"/>
      <c r="C129" s="133" t="s">
        <v>215</v>
      </c>
      <c r="D129" s="133" t="s">
        <v>189</v>
      </c>
      <c r="E129" s="134" t="s">
        <v>2759</v>
      </c>
      <c r="F129" s="135" t="s">
        <v>2760</v>
      </c>
      <c r="G129" s="136" t="s">
        <v>2672</v>
      </c>
      <c r="H129" s="137">
        <v>1</v>
      </c>
      <c r="I129" s="138"/>
      <c r="J129" s="139">
        <f t="shared" ref="J129:J135" si="0">ROUND(I129*H129,2)</f>
        <v>0</v>
      </c>
      <c r="K129" s="135" t="s">
        <v>1</v>
      </c>
      <c r="L129" s="33"/>
      <c r="M129" s="140" t="s">
        <v>1</v>
      </c>
      <c r="N129" s="141" t="s">
        <v>46</v>
      </c>
      <c r="P129" s="142">
        <f t="shared" ref="P129:P135" si="1">O129*H129</f>
        <v>0</v>
      </c>
      <c r="Q129" s="142">
        <v>0</v>
      </c>
      <c r="R129" s="142">
        <f t="shared" ref="R129:R135" si="2">Q129*H129</f>
        <v>0</v>
      </c>
      <c r="S129" s="142">
        <v>0</v>
      </c>
      <c r="T129" s="143">
        <f t="shared" ref="T129:T135" si="3">S129*H129</f>
        <v>0</v>
      </c>
      <c r="AR129" s="144" t="s">
        <v>194</v>
      </c>
      <c r="AT129" s="144" t="s">
        <v>189</v>
      </c>
      <c r="AU129" s="144" t="s">
        <v>91</v>
      </c>
      <c r="AY129" s="18" t="s">
        <v>187</v>
      </c>
      <c r="BE129" s="145">
        <f t="shared" ref="BE129:BE135" si="4">IF(N129="základní",J129,0)</f>
        <v>0</v>
      </c>
      <c r="BF129" s="145">
        <f t="shared" ref="BF129:BF135" si="5">IF(N129="snížená",J129,0)</f>
        <v>0</v>
      </c>
      <c r="BG129" s="145">
        <f t="shared" ref="BG129:BG135" si="6">IF(N129="zákl. přenesená",J129,0)</f>
        <v>0</v>
      </c>
      <c r="BH129" s="145">
        <f t="shared" ref="BH129:BH135" si="7">IF(N129="sníž. přenesená",J129,0)</f>
        <v>0</v>
      </c>
      <c r="BI129" s="145">
        <f t="shared" ref="BI129:BI135" si="8">IF(N129="nulová",J129,0)</f>
        <v>0</v>
      </c>
      <c r="BJ129" s="18" t="s">
        <v>21</v>
      </c>
      <c r="BK129" s="145">
        <f t="shared" ref="BK129:BK135" si="9">ROUND(I129*H129,2)</f>
        <v>0</v>
      </c>
      <c r="BL129" s="18" t="s">
        <v>194</v>
      </c>
      <c r="BM129" s="144" t="s">
        <v>289</v>
      </c>
    </row>
    <row r="130" spans="2:65" s="1" customFormat="1" ht="16.5" customHeight="1">
      <c r="B130" s="33"/>
      <c r="C130" s="133" t="s">
        <v>223</v>
      </c>
      <c r="D130" s="133" t="s">
        <v>189</v>
      </c>
      <c r="E130" s="134" t="s">
        <v>2761</v>
      </c>
      <c r="F130" s="135" t="s">
        <v>2762</v>
      </c>
      <c r="G130" s="136" t="s">
        <v>2672</v>
      </c>
      <c r="H130" s="137">
        <v>1</v>
      </c>
      <c r="I130" s="138"/>
      <c r="J130" s="139">
        <f t="shared" si="0"/>
        <v>0</v>
      </c>
      <c r="K130" s="135" t="s">
        <v>1</v>
      </c>
      <c r="L130" s="33"/>
      <c r="M130" s="140" t="s">
        <v>1</v>
      </c>
      <c r="N130" s="141" t="s">
        <v>46</v>
      </c>
      <c r="P130" s="142">
        <f t="shared" si="1"/>
        <v>0</v>
      </c>
      <c r="Q130" s="142">
        <v>0</v>
      </c>
      <c r="R130" s="142">
        <f t="shared" si="2"/>
        <v>0</v>
      </c>
      <c r="S130" s="142">
        <v>0</v>
      </c>
      <c r="T130" s="143">
        <f t="shared" si="3"/>
        <v>0</v>
      </c>
      <c r="AR130" s="144" t="s">
        <v>194</v>
      </c>
      <c r="AT130" s="144" t="s">
        <v>189</v>
      </c>
      <c r="AU130" s="144" t="s">
        <v>91</v>
      </c>
      <c r="AY130" s="18" t="s">
        <v>187</v>
      </c>
      <c r="BE130" s="145">
        <f t="shared" si="4"/>
        <v>0</v>
      </c>
      <c r="BF130" s="145">
        <f t="shared" si="5"/>
        <v>0</v>
      </c>
      <c r="BG130" s="145">
        <f t="shared" si="6"/>
        <v>0</v>
      </c>
      <c r="BH130" s="145">
        <f t="shared" si="7"/>
        <v>0</v>
      </c>
      <c r="BI130" s="145">
        <f t="shared" si="8"/>
        <v>0</v>
      </c>
      <c r="BJ130" s="18" t="s">
        <v>21</v>
      </c>
      <c r="BK130" s="145">
        <f t="shared" si="9"/>
        <v>0</v>
      </c>
      <c r="BL130" s="18" t="s">
        <v>194</v>
      </c>
      <c r="BM130" s="144" t="s">
        <v>2763</v>
      </c>
    </row>
    <row r="131" spans="2:65" s="1" customFormat="1" ht="16.5" customHeight="1">
      <c r="B131" s="33"/>
      <c r="C131" s="133" t="s">
        <v>227</v>
      </c>
      <c r="D131" s="133" t="s">
        <v>189</v>
      </c>
      <c r="E131" s="134" t="s">
        <v>2764</v>
      </c>
      <c r="F131" s="135" t="s">
        <v>2765</v>
      </c>
      <c r="G131" s="136" t="s">
        <v>2672</v>
      </c>
      <c r="H131" s="137">
        <v>1</v>
      </c>
      <c r="I131" s="138"/>
      <c r="J131" s="139">
        <f t="shared" si="0"/>
        <v>0</v>
      </c>
      <c r="K131" s="135" t="s">
        <v>1</v>
      </c>
      <c r="L131" s="33"/>
      <c r="M131" s="140" t="s">
        <v>1</v>
      </c>
      <c r="N131" s="141" t="s">
        <v>46</v>
      </c>
      <c r="P131" s="142">
        <f t="shared" si="1"/>
        <v>0</v>
      </c>
      <c r="Q131" s="142">
        <v>0</v>
      </c>
      <c r="R131" s="142">
        <f t="shared" si="2"/>
        <v>0</v>
      </c>
      <c r="S131" s="142">
        <v>0</v>
      </c>
      <c r="T131" s="143">
        <f t="shared" si="3"/>
        <v>0</v>
      </c>
      <c r="AR131" s="144" t="s">
        <v>194</v>
      </c>
      <c r="AT131" s="144" t="s">
        <v>189</v>
      </c>
      <c r="AU131" s="144" t="s">
        <v>91</v>
      </c>
      <c r="AY131" s="18" t="s">
        <v>187</v>
      </c>
      <c r="BE131" s="145">
        <f t="shared" si="4"/>
        <v>0</v>
      </c>
      <c r="BF131" s="145">
        <f t="shared" si="5"/>
        <v>0</v>
      </c>
      <c r="BG131" s="145">
        <f t="shared" si="6"/>
        <v>0</v>
      </c>
      <c r="BH131" s="145">
        <f t="shared" si="7"/>
        <v>0</v>
      </c>
      <c r="BI131" s="145">
        <f t="shared" si="8"/>
        <v>0</v>
      </c>
      <c r="BJ131" s="18" t="s">
        <v>21</v>
      </c>
      <c r="BK131" s="145">
        <f t="shared" si="9"/>
        <v>0</v>
      </c>
      <c r="BL131" s="18" t="s">
        <v>194</v>
      </c>
      <c r="BM131" s="144" t="s">
        <v>2766</v>
      </c>
    </row>
    <row r="132" spans="2:65" s="1" customFormat="1" ht="16.5" customHeight="1">
      <c r="B132" s="33"/>
      <c r="C132" s="133" t="s">
        <v>234</v>
      </c>
      <c r="D132" s="133" t="s">
        <v>189</v>
      </c>
      <c r="E132" s="134" t="s">
        <v>2767</v>
      </c>
      <c r="F132" s="135" t="s">
        <v>2768</v>
      </c>
      <c r="G132" s="136" t="s">
        <v>2672</v>
      </c>
      <c r="H132" s="137">
        <v>1</v>
      </c>
      <c r="I132" s="138"/>
      <c r="J132" s="139">
        <f t="shared" si="0"/>
        <v>0</v>
      </c>
      <c r="K132" s="135" t="s">
        <v>1</v>
      </c>
      <c r="L132" s="33"/>
      <c r="M132" s="140" t="s">
        <v>1</v>
      </c>
      <c r="N132" s="141" t="s">
        <v>46</v>
      </c>
      <c r="P132" s="142">
        <f t="shared" si="1"/>
        <v>0</v>
      </c>
      <c r="Q132" s="142">
        <v>0</v>
      </c>
      <c r="R132" s="142">
        <f t="shared" si="2"/>
        <v>0</v>
      </c>
      <c r="S132" s="142">
        <v>0</v>
      </c>
      <c r="T132" s="143">
        <f t="shared" si="3"/>
        <v>0</v>
      </c>
      <c r="AR132" s="144" t="s">
        <v>194</v>
      </c>
      <c r="AT132" s="144" t="s">
        <v>189</v>
      </c>
      <c r="AU132" s="144" t="s">
        <v>91</v>
      </c>
      <c r="AY132" s="18" t="s">
        <v>187</v>
      </c>
      <c r="BE132" s="145">
        <f t="shared" si="4"/>
        <v>0</v>
      </c>
      <c r="BF132" s="145">
        <f t="shared" si="5"/>
        <v>0</v>
      </c>
      <c r="BG132" s="145">
        <f t="shared" si="6"/>
        <v>0</v>
      </c>
      <c r="BH132" s="145">
        <f t="shared" si="7"/>
        <v>0</v>
      </c>
      <c r="BI132" s="145">
        <f t="shared" si="8"/>
        <v>0</v>
      </c>
      <c r="BJ132" s="18" t="s">
        <v>21</v>
      </c>
      <c r="BK132" s="145">
        <f t="shared" si="9"/>
        <v>0</v>
      </c>
      <c r="BL132" s="18" t="s">
        <v>194</v>
      </c>
      <c r="BM132" s="144" t="s">
        <v>323</v>
      </c>
    </row>
    <row r="133" spans="2:65" s="1" customFormat="1" ht="16.5" customHeight="1">
      <c r="B133" s="33"/>
      <c r="C133" s="133" t="s">
        <v>239</v>
      </c>
      <c r="D133" s="133" t="s">
        <v>189</v>
      </c>
      <c r="E133" s="134" t="s">
        <v>2769</v>
      </c>
      <c r="F133" s="135" t="s">
        <v>2770</v>
      </c>
      <c r="G133" s="136" t="s">
        <v>2672</v>
      </c>
      <c r="H133" s="137">
        <v>1</v>
      </c>
      <c r="I133" s="138"/>
      <c r="J133" s="139">
        <f t="shared" si="0"/>
        <v>0</v>
      </c>
      <c r="K133" s="135" t="s">
        <v>1</v>
      </c>
      <c r="L133" s="33"/>
      <c r="M133" s="140" t="s">
        <v>1</v>
      </c>
      <c r="N133" s="141" t="s">
        <v>46</v>
      </c>
      <c r="P133" s="142">
        <f t="shared" si="1"/>
        <v>0</v>
      </c>
      <c r="Q133" s="142">
        <v>0</v>
      </c>
      <c r="R133" s="142">
        <f t="shared" si="2"/>
        <v>0</v>
      </c>
      <c r="S133" s="142">
        <v>0</v>
      </c>
      <c r="T133" s="143">
        <f t="shared" si="3"/>
        <v>0</v>
      </c>
      <c r="AR133" s="144" t="s">
        <v>194</v>
      </c>
      <c r="AT133" s="144" t="s">
        <v>189</v>
      </c>
      <c r="AU133" s="144" t="s">
        <v>91</v>
      </c>
      <c r="AY133" s="18" t="s">
        <v>187</v>
      </c>
      <c r="BE133" s="145">
        <f t="shared" si="4"/>
        <v>0</v>
      </c>
      <c r="BF133" s="145">
        <f t="shared" si="5"/>
        <v>0</v>
      </c>
      <c r="BG133" s="145">
        <f t="shared" si="6"/>
        <v>0</v>
      </c>
      <c r="BH133" s="145">
        <f t="shared" si="7"/>
        <v>0</v>
      </c>
      <c r="BI133" s="145">
        <f t="shared" si="8"/>
        <v>0</v>
      </c>
      <c r="BJ133" s="18" t="s">
        <v>21</v>
      </c>
      <c r="BK133" s="145">
        <f t="shared" si="9"/>
        <v>0</v>
      </c>
      <c r="BL133" s="18" t="s">
        <v>194</v>
      </c>
      <c r="BM133" s="144" t="s">
        <v>2771</v>
      </c>
    </row>
    <row r="134" spans="2:65" s="1" customFormat="1" ht="24.15" customHeight="1">
      <c r="B134" s="33"/>
      <c r="C134" s="133" t="s">
        <v>272</v>
      </c>
      <c r="D134" s="133" t="s">
        <v>189</v>
      </c>
      <c r="E134" s="134" t="s">
        <v>2772</v>
      </c>
      <c r="F134" s="135" t="s">
        <v>2773</v>
      </c>
      <c r="G134" s="136" t="s">
        <v>2604</v>
      </c>
      <c r="H134" s="137">
        <v>1</v>
      </c>
      <c r="I134" s="138"/>
      <c r="J134" s="139">
        <f t="shared" si="0"/>
        <v>0</v>
      </c>
      <c r="K134" s="135" t="s">
        <v>1</v>
      </c>
      <c r="L134" s="33"/>
      <c r="M134" s="140" t="s">
        <v>1</v>
      </c>
      <c r="N134" s="141" t="s">
        <v>46</v>
      </c>
      <c r="P134" s="142">
        <f t="shared" si="1"/>
        <v>0</v>
      </c>
      <c r="Q134" s="142">
        <v>0</v>
      </c>
      <c r="R134" s="142">
        <f t="shared" si="2"/>
        <v>0</v>
      </c>
      <c r="S134" s="142">
        <v>0</v>
      </c>
      <c r="T134" s="143">
        <f t="shared" si="3"/>
        <v>0</v>
      </c>
      <c r="AR134" s="144" t="s">
        <v>786</v>
      </c>
      <c r="AT134" s="144" t="s">
        <v>189</v>
      </c>
      <c r="AU134" s="144" t="s">
        <v>91</v>
      </c>
      <c r="AY134" s="18" t="s">
        <v>187</v>
      </c>
      <c r="BE134" s="145">
        <f t="shared" si="4"/>
        <v>0</v>
      </c>
      <c r="BF134" s="145">
        <f t="shared" si="5"/>
        <v>0</v>
      </c>
      <c r="BG134" s="145">
        <f t="shared" si="6"/>
        <v>0</v>
      </c>
      <c r="BH134" s="145">
        <f t="shared" si="7"/>
        <v>0</v>
      </c>
      <c r="BI134" s="145">
        <f t="shared" si="8"/>
        <v>0</v>
      </c>
      <c r="BJ134" s="18" t="s">
        <v>21</v>
      </c>
      <c r="BK134" s="145">
        <f t="shared" si="9"/>
        <v>0</v>
      </c>
      <c r="BL134" s="18" t="s">
        <v>786</v>
      </c>
      <c r="BM134" s="144" t="s">
        <v>2774</v>
      </c>
    </row>
    <row r="135" spans="2:65" s="1" customFormat="1" ht="37.799999999999997" customHeight="1">
      <c r="B135" s="33"/>
      <c r="C135" s="133" t="s">
        <v>278</v>
      </c>
      <c r="D135" s="133" t="s">
        <v>189</v>
      </c>
      <c r="E135" s="134" t="s">
        <v>2775</v>
      </c>
      <c r="F135" s="135" t="s">
        <v>2776</v>
      </c>
      <c r="G135" s="136" t="s">
        <v>2604</v>
      </c>
      <c r="H135" s="137">
        <v>1</v>
      </c>
      <c r="I135" s="138"/>
      <c r="J135" s="139">
        <f t="shared" si="0"/>
        <v>0</v>
      </c>
      <c r="K135" s="135" t="s">
        <v>1</v>
      </c>
      <c r="L135" s="33"/>
      <c r="M135" s="140" t="s">
        <v>1</v>
      </c>
      <c r="N135" s="141" t="s">
        <v>46</v>
      </c>
      <c r="P135" s="142">
        <f t="shared" si="1"/>
        <v>0</v>
      </c>
      <c r="Q135" s="142">
        <v>0</v>
      </c>
      <c r="R135" s="142">
        <f t="shared" si="2"/>
        <v>0</v>
      </c>
      <c r="S135" s="142">
        <v>0</v>
      </c>
      <c r="T135" s="143">
        <f t="shared" si="3"/>
        <v>0</v>
      </c>
      <c r="AR135" s="144" t="s">
        <v>786</v>
      </c>
      <c r="AT135" s="144" t="s">
        <v>189</v>
      </c>
      <c r="AU135" s="144" t="s">
        <v>91</v>
      </c>
      <c r="AY135" s="18" t="s">
        <v>187</v>
      </c>
      <c r="BE135" s="145">
        <f t="shared" si="4"/>
        <v>0</v>
      </c>
      <c r="BF135" s="145">
        <f t="shared" si="5"/>
        <v>0</v>
      </c>
      <c r="BG135" s="145">
        <f t="shared" si="6"/>
        <v>0</v>
      </c>
      <c r="BH135" s="145">
        <f t="shared" si="7"/>
        <v>0</v>
      </c>
      <c r="BI135" s="145">
        <f t="shared" si="8"/>
        <v>0</v>
      </c>
      <c r="BJ135" s="18" t="s">
        <v>21</v>
      </c>
      <c r="BK135" s="145">
        <f t="shared" si="9"/>
        <v>0</v>
      </c>
      <c r="BL135" s="18" t="s">
        <v>786</v>
      </c>
      <c r="BM135" s="144" t="s">
        <v>2777</v>
      </c>
    </row>
    <row r="136" spans="2:65" s="11" customFormat="1" ht="22.8" customHeight="1">
      <c r="B136" s="121"/>
      <c r="D136" s="122" t="s">
        <v>80</v>
      </c>
      <c r="E136" s="131" t="s">
        <v>808</v>
      </c>
      <c r="F136" s="131" t="s">
        <v>809</v>
      </c>
      <c r="I136" s="124"/>
      <c r="J136" s="132">
        <f>BK136</f>
        <v>0</v>
      </c>
      <c r="L136" s="121"/>
      <c r="M136" s="126"/>
      <c r="P136" s="127">
        <f>SUM(P137:P138)</f>
        <v>0</v>
      </c>
      <c r="R136" s="127">
        <f>SUM(R137:R138)</f>
        <v>0</v>
      </c>
      <c r="T136" s="128">
        <f>SUM(T137:T138)</f>
        <v>0</v>
      </c>
      <c r="AR136" s="122" t="s">
        <v>215</v>
      </c>
      <c r="AT136" s="129" t="s">
        <v>80</v>
      </c>
      <c r="AU136" s="129" t="s">
        <v>21</v>
      </c>
      <c r="AY136" s="122" t="s">
        <v>187</v>
      </c>
      <c r="BK136" s="130">
        <f>SUM(BK137:BK138)</f>
        <v>0</v>
      </c>
    </row>
    <row r="137" spans="2:65" s="1" customFormat="1" ht="24.15" customHeight="1">
      <c r="B137" s="33"/>
      <c r="C137" s="133" t="s">
        <v>26</v>
      </c>
      <c r="D137" s="133" t="s">
        <v>189</v>
      </c>
      <c r="E137" s="134" t="s">
        <v>2778</v>
      </c>
      <c r="F137" s="135" t="s">
        <v>2779</v>
      </c>
      <c r="G137" s="136" t="s">
        <v>2672</v>
      </c>
      <c r="H137" s="137">
        <v>1</v>
      </c>
      <c r="I137" s="138"/>
      <c r="J137" s="139">
        <f>ROUND(I137*H137,2)</f>
        <v>0</v>
      </c>
      <c r="K137" s="135" t="s">
        <v>1</v>
      </c>
      <c r="L137" s="33"/>
      <c r="M137" s="140" t="s">
        <v>1</v>
      </c>
      <c r="N137" s="141" t="s">
        <v>46</v>
      </c>
      <c r="P137" s="142">
        <f>O137*H137</f>
        <v>0</v>
      </c>
      <c r="Q137" s="142">
        <v>0</v>
      </c>
      <c r="R137" s="142">
        <f>Q137*H137</f>
        <v>0</v>
      </c>
      <c r="S137" s="142">
        <v>0</v>
      </c>
      <c r="T137" s="143">
        <f>S137*H137</f>
        <v>0</v>
      </c>
      <c r="AR137" s="144" t="s">
        <v>194</v>
      </c>
      <c r="AT137" s="144" t="s">
        <v>189</v>
      </c>
      <c r="AU137" s="144" t="s">
        <v>91</v>
      </c>
      <c r="AY137" s="18" t="s">
        <v>187</v>
      </c>
      <c r="BE137" s="145">
        <f>IF(N137="základní",J137,0)</f>
        <v>0</v>
      </c>
      <c r="BF137" s="145">
        <f>IF(N137="snížená",J137,0)</f>
        <v>0</v>
      </c>
      <c r="BG137" s="145">
        <f>IF(N137="zákl. přenesená",J137,0)</f>
        <v>0</v>
      </c>
      <c r="BH137" s="145">
        <f>IF(N137="sníž. přenesená",J137,0)</f>
        <v>0</v>
      </c>
      <c r="BI137" s="145">
        <f>IF(N137="nulová",J137,0)</f>
        <v>0</v>
      </c>
      <c r="BJ137" s="18" t="s">
        <v>21</v>
      </c>
      <c r="BK137" s="145">
        <f>ROUND(I137*H137,2)</f>
        <v>0</v>
      </c>
      <c r="BL137" s="18" t="s">
        <v>194</v>
      </c>
      <c r="BM137" s="144" t="s">
        <v>369</v>
      </c>
    </row>
    <row r="138" spans="2:65" s="1" customFormat="1" ht="16.5" customHeight="1">
      <c r="B138" s="33"/>
      <c r="C138" s="133" t="s">
        <v>250</v>
      </c>
      <c r="D138" s="133" t="s">
        <v>189</v>
      </c>
      <c r="E138" s="134" t="s">
        <v>2780</v>
      </c>
      <c r="F138" s="135" t="s">
        <v>2781</v>
      </c>
      <c r="G138" s="136" t="s">
        <v>2672</v>
      </c>
      <c r="H138" s="137">
        <v>1</v>
      </c>
      <c r="I138" s="138"/>
      <c r="J138" s="139">
        <f>ROUND(I138*H138,2)</f>
        <v>0</v>
      </c>
      <c r="K138" s="135" t="s">
        <v>1</v>
      </c>
      <c r="L138" s="33"/>
      <c r="M138" s="140" t="s">
        <v>1</v>
      </c>
      <c r="N138" s="141" t="s">
        <v>46</v>
      </c>
      <c r="P138" s="142">
        <f>O138*H138</f>
        <v>0</v>
      </c>
      <c r="Q138" s="142">
        <v>0</v>
      </c>
      <c r="R138" s="142">
        <f>Q138*H138</f>
        <v>0</v>
      </c>
      <c r="S138" s="142">
        <v>0</v>
      </c>
      <c r="T138" s="143">
        <f>S138*H138</f>
        <v>0</v>
      </c>
      <c r="AR138" s="144" t="s">
        <v>194</v>
      </c>
      <c r="AT138" s="144" t="s">
        <v>189</v>
      </c>
      <c r="AU138" s="144" t="s">
        <v>91</v>
      </c>
      <c r="AY138" s="18" t="s">
        <v>187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8" t="s">
        <v>21</v>
      </c>
      <c r="BK138" s="145">
        <f>ROUND(I138*H138,2)</f>
        <v>0</v>
      </c>
      <c r="BL138" s="18" t="s">
        <v>194</v>
      </c>
      <c r="BM138" s="144" t="s">
        <v>2782</v>
      </c>
    </row>
    <row r="139" spans="2:65" s="11" customFormat="1" ht="22.8" customHeight="1">
      <c r="B139" s="121"/>
      <c r="D139" s="122" t="s">
        <v>80</v>
      </c>
      <c r="E139" s="131" t="s">
        <v>2783</v>
      </c>
      <c r="F139" s="131" t="s">
        <v>2736</v>
      </c>
      <c r="I139" s="124"/>
      <c r="J139" s="132">
        <f>BK139</f>
        <v>0</v>
      </c>
      <c r="L139" s="121"/>
      <c r="M139" s="126"/>
      <c r="P139" s="127">
        <f>SUM(P140:P142)</f>
        <v>0</v>
      </c>
      <c r="R139" s="127">
        <f>SUM(R140:R142)</f>
        <v>0</v>
      </c>
      <c r="T139" s="128">
        <f>SUM(T140:T142)</f>
        <v>0</v>
      </c>
      <c r="AR139" s="122" t="s">
        <v>215</v>
      </c>
      <c r="AT139" s="129" t="s">
        <v>80</v>
      </c>
      <c r="AU139" s="129" t="s">
        <v>21</v>
      </c>
      <c r="AY139" s="122" t="s">
        <v>187</v>
      </c>
      <c r="BK139" s="130">
        <f>SUM(BK140:BK142)</f>
        <v>0</v>
      </c>
    </row>
    <row r="140" spans="2:65" s="1" customFormat="1" ht="21.75" customHeight="1">
      <c r="B140" s="33"/>
      <c r="C140" s="133" t="s">
        <v>8</v>
      </c>
      <c r="D140" s="133" t="s">
        <v>189</v>
      </c>
      <c r="E140" s="134" t="s">
        <v>2784</v>
      </c>
      <c r="F140" s="135" t="s">
        <v>2785</v>
      </c>
      <c r="G140" s="136" t="s">
        <v>2672</v>
      </c>
      <c r="H140" s="137">
        <v>1</v>
      </c>
      <c r="I140" s="138"/>
      <c r="J140" s="139">
        <f>ROUND(I140*H140,2)</f>
        <v>0</v>
      </c>
      <c r="K140" s="135" t="s">
        <v>1</v>
      </c>
      <c r="L140" s="33"/>
      <c r="M140" s="140" t="s">
        <v>1</v>
      </c>
      <c r="N140" s="141" t="s">
        <v>46</v>
      </c>
      <c r="P140" s="142">
        <f>O140*H140</f>
        <v>0</v>
      </c>
      <c r="Q140" s="142">
        <v>0</v>
      </c>
      <c r="R140" s="142">
        <f>Q140*H140</f>
        <v>0</v>
      </c>
      <c r="S140" s="142">
        <v>0</v>
      </c>
      <c r="T140" s="143">
        <f>S140*H140</f>
        <v>0</v>
      </c>
      <c r="AR140" s="144" t="s">
        <v>194</v>
      </c>
      <c r="AT140" s="144" t="s">
        <v>189</v>
      </c>
      <c r="AU140" s="144" t="s">
        <v>91</v>
      </c>
      <c r="AY140" s="18" t="s">
        <v>187</v>
      </c>
      <c r="BE140" s="145">
        <f>IF(N140="základní",J140,0)</f>
        <v>0</v>
      </c>
      <c r="BF140" s="145">
        <f>IF(N140="snížená",J140,0)</f>
        <v>0</v>
      </c>
      <c r="BG140" s="145">
        <f>IF(N140="zákl. přenesená",J140,0)</f>
        <v>0</v>
      </c>
      <c r="BH140" s="145">
        <f>IF(N140="sníž. přenesená",J140,0)</f>
        <v>0</v>
      </c>
      <c r="BI140" s="145">
        <f>IF(N140="nulová",J140,0)</f>
        <v>0</v>
      </c>
      <c r="BJ140" s="18" t="s">
        <v>21</v>
      </c>
      <c r="BK140" s="145">
        <f>ROUND(I140*H140,2)</f>
        <v>0</v>
      </c>
      <c r="BL140" s="18" t="s">
        <v>194</v>
      </c>
      <c r="BM140" s="144" t="s">
        <v>395</v>
      </c>
    </row>
    <row r="141" spans="2:65" s="1" customFormat="1" ht="16.5" customHeight="1">
      <c r="B141" s="33"/>
      <c r="C141" s="133" t="s">
        <v>261</v>
      </c>
      <c r="D141" s="133" t="s">
        <v>189</v>
      </c>
      <c r="E141" s="134" t="s">
        <v>2786</v>
      </c>
      <c r="F141" s="135" t="s">
        <v>2787</v>
      </c>
      <c r="G141" s="136" t="s">
        <v>2672</v>
      </c>
      <c r="H141" s="137">
        <v>1</v>
      </c>
      <c r="I141" s="138"/>
      <c r="J141" s="139">
        <f>ROUND(I141*H141,2)</f>
        <v>0</v>
      </c>
      <c r="K141" s="135" t="s">
        <v>1</v>
      </c>
      <c r="L141" s="33"/>
      <c r="M141" s="140" t="s">
        <v>1</v>
      </c>
      <c r="N141" s="141" t="s">
        <v>46</v>
      </c>
      <c r="P141" s="142">
        <f>O141*H141</f>
        <v>0</v>
      </c>
      <c r="Q141" s="142">
        <v>0</v>
      </c>
      <c r="R141" s="142">
        <f>Q141*H141</f>
        <v>0</v>
      </c>
      <c r="S141" s="142">
        <v>0</v>
      </c>
      <c r="T141" s="143">
        <f>S141*H141</f>
        <v>0</v>
      </c>
      <c r="AR141" s="144" t="s">
        <v>194</v>
      </c>
      <c r="AT141" s="144" t="s">
        <v>189</v>
      </c>
      <c r="AU141" s="144" t="s">
        <v>91</v>
      </c>
      <c r="AY141" s="18" t="s">
        <v>187</v>
      </c>
      <c r="BE141" s="145">
        <f>IF(N141="základní",J141,0)</f>
        <v>0</v>
      </c>
      <c r="BF141" s="145">
        <f>IF(N141="snížená",J141,0)</f>
        <v>0</v>
      </c>
      <c r="BG141" s="145">
        <f>IF(N141="zákl. přenesená",J141,0)</f>
        <v>0</v>
      </c>
      <c r="BH141" s="145">
        <f>IF(N141="sníž. přenesená",J141,0)</f>
        <v>0</v>
      </c>
      <c r="BI141" s="145">
        <f>IF(N141="nulová",J141,0)</f>
        <v>0</v>
      </c>
      <c r="BJ141" s="18" t="s">
        <v>21</v>
      </c>
      <c r="BK141" s="145">
        <f>ROUND(I141*H141,2)</f>
        <v>0</v>
      </c>
      <c r="BL141" s="18" t="s">
        <v>194</v>
      </c>
      <c r="BM141" s="144" t="s">
        <v>2788</v>
      </c>
    </row>
    <row r="142" spans="2:65" s="1" customFormat="1" ht="16.5" customHeight="1">
      <c r="B142" s="33"/>
      <c r="C142" s="133" t="s">
        <v>267</v>
      </c>
      <c r="D142" s="133" t="s">
        <v>189</v>
      </c>
      <c r="E142" s="134" t="s">
        <v>2789</v>
      </c>
      <c r="F142" s="135" t="s">
        <v>2790</v>
      </c>
      <c r="G142" s="136" t="s">
        <v>2672</v>
      </c>
      <c r="H142" s="137">
        <v>1</v>
      </c>
      <c r="I142" s="138"/>
      <c r="J142" s="139">
        <f>ROUND(I142*H142,2)</f>
        <v>0</v>
      </c>
      <c r="K142" s="135" t="s">
        <v>1</v>
      </c>
      <c r="L142" s="33"/>
      <c r="M142" s="187" t="s">
        <v>1</v>
      </c>
      <c r="N142" s="188" t="s">
        <v>46</v>
      </c>
      <c r="O142" s="189"/>
      <c r="P142" s="190">
        <f>O142*H142</f>
        <v>0</v>
      </c>
      <c r="Q142" s="190">
        <v>0</v>
      </c>
      <c r="R142" s="190">
        <f>Q142*H142</f>
        <v>0</v>
      </c>
      <c r="S142" s="190">
        <v>0</v>
      </c>
      <c r="T142" s="191">
        <f>S142*H142</f>
        <v>0</v>
      </c>
      <c r="AR142" s="144" t="s">
        <v>194</v>
      </c>
      <c r="AT142" s="144" t="s">
        <v>189</v>
      </c>
      <c r="AU142" s="144" t="s">
        <v>91</v>
      </c>
      <c r="AY142" s="18" t="s">
        <v>187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8" t="s">
        <v>21</v>
      </c>
      <c r="BK142" s="145">
        <f>ROUND(I142*H142,2)</f>
        <v>0</v>
      </c>
      <c r="BL142" s="18" t="s">
        <v>194</v>
      </c>
      <c r="BM142" s="144" t="s">
        <v>2791</v>
      </c>
    </row>
    <row r="143" spans="2:65" s="1" customFormat="1" ht="6.9" customHeight="1">
      <c r="B143" s="45"/>
      <c r="C143" s="46"/>
      <c r="D143" s="46"/>
      <c r="E143" s="46"/>
      <c r="F143" s="46"/>
      <c r="G143" s="46"/>
      <c r="H143" s="46"/>
      <c r="I143" s="46"/>
      <c r="J143" s="46"/>
      <c r="K143" s="46"/>
      <c r="L143" s="33"/>
    </row>
  </sheetData>
  <sheetProtection algorithmName="SHA-512" hashValue="02fDzYAgRoOxZpPKpkrSCqwHfLXDbP12A/apeR40ycPZPs12FDzDqCvySdKrSiXHVNMxXT9AfUsGlR3XnWFdJw==" saltValue="x95aZxcqbIqWMD2aVa6RPYHm/tH2aEOGZHfqpSq6YqpNrWYv+ecjFnCl2TwHTNhITOjFGvb0roNaETwVm8LiWA==" spinCount="100000" sheet="1" objects="1" scenarios="1" formatColumns="0" formatRows="0" autoFilter="0"/>
  <autoFilter ref="C120:K142" xr:uid="{00000000-0009-0000-0000-000012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4" fitToHeight="100" orientation="landscape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531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8" t="s">
        <v>89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91</v>
      </c>
    </row>
    <row r="4" spans="2:46" ht="24.9" customHeight="1">
      <c r="B4" s="21"/>
      <c r="D4" s="22" t="s">
        <v>144</v>
      </c>
      <c r="L4" s="21"/>
      <c r="M4" s="89" t="s">
        <v>10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241" t="str">
        <f>'Rekapitulace stavby'!K6</f>
        <v>Liberecká náplavka - Revize 03</v>
      </c>
      <c r="F7" s="242"/>
      <c r="G7" s="242"/>
      <c r="H7" s="242"/>
      <c r="L7" s="21"/>
    </row>
    <row r="8" spans="2:46" s="1" customFormat="1" ht="12" customHeight="1">
      <c r="B8" s="33"/>
      <c r="D8" s="28" t="s">
        <v>145</v>
      </c>
      <c r="L8" s="33"/>
    </row>
    <row r="9" spans="2:46" s="1" customFormat="1" ht="16.5" customHeight="1">
      <c r="B9" s="33"/>
      <c r="E9" s="207" t="s">
        <v>146</v>
      </c>
      <c r="F9" s="243"/>
      <c r="G9" s="243"/>
      <c r="H9" s="243"/>
      <c r="L9" s="33"/>
    </row>
    <row r="10" spans="2:46" s="1" customFormat="1" ht="10.199999999999999">
      <c r="B10" s="33"/>
      <c r="L10" s="33"/>
    </row>
    <row r="11" spans="2:46" s="1" customFormat="1" ht="12" customHeight="1">
      <c r="B11" s="33"/>
      <c r="D11" s="28" t="s">
        <v>19</v>
      </c>
      <c r="F11" s="26" t="s">
        <v>90</v>
      </c>
      <c r="I11" s="28" t="s">
        <v>20</v>
      </c>
      <c r="J11" s="26" t="s">
        <v>147</v>
      </c>
      <c r="L11" s="33"/>
    </row>
    <row r="12" spans="2:46" s="1" customFormat="1" ht="12" customHeight="1">
      <c r="B12" s="33"/>
      <c r="D12" s="28" t="s">
        <v>22</v>
      </c>
      <c r="F12" s="26" t="s">
        <v>23</v>
      </c>
      <c r="I12" s="28" t="s">
        <v>24</v>
      </c>
      <c r="J12" s="53" t="str">
        <f>'Rekapitulace stavby'!AN8</f>
        <v>15. 10. 2025</v>
      </c>
      <c r="L12" s="33"/>
    </row>
    <row r="13" spans="2:46" s="1" customFormat="1" ht="10.8" customHeight="1">
      <c r="B13" s="33"/>
      <c r="L13" s="33"/>
    </row>
    <row r="14" spans="2:46" s="1" customFormat="1" ht="12" customHeight="1">
      <c r="B14" s="33"/>
      <c r="D14" s="28" t="s">
        <v>28</v>
      </c>
      <c r="I14" s="28" t="s">
        <v>29</v>
      </c>
      <c r="J14" s="26" t="s">
        <v>1</v>
      </c>
      <c r="L14" s="33"/>
    </row>
    <row r="15" spans="2:46" s="1" customFormat="1" ht="18" customHeight="1">
      <c r="B15" s="33"/>
      <c r="E15" s="26" t="s">
        <v>148</v>
      </c>
      <c r="I15" s="28" t="s">
        <v>31</v>
      </c>
      <c r="J15" s="26" t="s">
        <v>1</v>
      </c>
      <c r="L15" s="33"/>
    </row>
    <row r="16" spans="2:46" s="1" customFormat="1" ht="6.9" customHeight="1">
      <c r="B16" s="33"/>
      <c r="L16" s="33"/>
    </row>
    <row r="17" spans="2:12" s="1" customFormat="1" ht="12" customHeight="1">
      <c r="B17" s="33"/>
      <c r="D17" s="28" t="s">
        <v>32</v>
      </c>
      <c r="I17" s="28" t="s">
        <v>29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244" t="str">
        <f>'Rekapitulace stavby'!E14</f>
        <v>Vyplň údaj</v>
      </c>
      <c r="F18" s="213"/>
      <c r="G18" s="213"/>
      <c r="H18" s="213"/>
      <c r="I18" s="28" t="s">
        <v>31</v>
      </c>
      <c r="J18" s="29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8" t="s">
        <v>34</v>
      </c>
      <c r="I20" s="28" t="s">
        <v>29</v>
      </c>
      <c r="J20" s="26" t="s">
        <v>1</v>
      </c>
      <c r="L20" s="33"/>
    </row>
    <row r="21" spans="2:12" s="1" customFormat="1" ht="18" customHeight="1">
      <c r="B21" s="33"/>
      <c r="E21" s="26" t="s">
        <v>149</v>
      </c>
      <c r="I21" s="28" t="s">
        <v>31</v>
      </c>
      <c r="J21" s="26" t="s">
        <v>1</v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8" t="s">
        <v>37</v>
      </c>
      <c r="I23" s="28" t="s">
        <v>29</v>
      </c>
      <c r="J23" s="26" t="s">
        <v>1</v>
      </c>
      <c r="L23" s="33"/>
    </row>
    <row r="24" spans="2:12" s="1" customFormat="1" ht="18" customHeight="1">
      <c r="B24" s="33"/>
      <c r="E24" s="26" t="s">
        <v>148</v>
      </c>
      <c r="I24" s="28" t="s">
        <v>31</v>
      </c>
      <c r="J24" s="26" t="s">
        <v>1</v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8" t="s">
        <v>39</v>
      </c>
      <c r="L26" s="33"/>
    </row>
    <row r="27" spans="2:12" s="7" customFormat="1" ht="16.5" customHeight="1">
      <c r="B27" s="90"/>
      <c r="E27" s="218" t="s">
        <v>150</v>
      </c>
      <c r="F27" s="218"/>
      <c r="G27" s="218"/>
      <c r="H27" s="218"/>
      <c r="L27" s="90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4"/>
      <c r="E29" s="54"/>
      <c r="F29" s="54"/>
      <c r="G29" s="54"/>
      <c r="H29" s="54"/>
      <c r="I29" s="54"/>
      <c r="J29" s="54"/>
      <c r="K29" s="54"/>
      <c r="L29" s="33"/>
    </row>
    <row r="30" spans="2:12" s="1" customFormat="1" ht="25.35" customHeight="1">
      <c r="B30" s="33"/>
      <c r="D30" s="91" t="s">
        <v>41</v>
      </c>
      <c r="J30" s="67">
        <f>ROUND(J132, 2)</f>
        <v>0</v>
      </c>
      <c r="L30" s="33"/>
    </row>
    <row r="31" spans="2:12" s="1" customFormat="1" ht="6.9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14.4" customHeight="1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4" customHeight="1">
      <c r="B33" s="33"/>
      <c r="D33" s="56" t="s">
        <v>45</v>
      </c>
      <c r="E33" s="28" t="s">
        <v>46</v>
      </c>
      <c r="F33" s="92">
        <f>ROUND((SUM(BE132:BE530)),  2)</f>
        <v>0</v>
      </c>
      <c r="I33" s="93">
        <v>0.21</v>
      </c>
      <c r="J33" s="92">
        <f>ROUND(((SUM(BE132:BE530))*I33),  2)</f>
        <v>0</v>
      </c>
      <c r="L33" s="33"/>
    </row>
    <row r="34" spans="2:12" s="1" customFormat="1" ht="14.4" customHeight="1">
      <c r="B34" s="33"/>
      <c r="E34" s="28" t="s">
        <v>47</v>
      </c>
      <c r="F34" s="92">
        <f>ROUND((SUM(BF132:BF530)),  2)</f>
        <v>0</v>
      </c>
      <c r="I34" s="93">
        <v>0.12</v>
      </c>
      <c r="J34" s="92">
        <f>ROUND(((SUM(BF132:BF530))*I34),  2)</f>
        <v>0</v>
      </c>
      <c r="L34" s="33"/>
    </row>
    <row r="35" spans="2:12" s="1" customFormat="1" ht="14.4" hidden="1" customHeight="1">
      <c r="B35" s="33"/>
      <c r="E35" s="28" t="s">
        <v>48</v>
      </c>
      <c r="F35" s="92">
        <f>ROUND((SUM(BG132:BG530)),  2)</f>
        <v>0</v>
      </c>
      <c r="I35" s="93">
        <v>0.21</v>
      </c>
      <c r="J35" s="92">
        <f>0</f>
        <v>0</v>
      </c>
      <c r="L35" s="33"/>
    </row>
    <row r="36" spans="2:12" s="1" customFormat="1" ht="14.4" hidden="1" customHeight="1">
      <c r="B36" s="33"/>
      <c r="E36" s="28" t="s">
        <v>49</v>
      </c>
      <c r="F36" s="92">
        <f>ROUND((SUM(BH132:BH530)),  2)</f>
        <v>0</v>
      </c>
      <c r="I36" s="93">
        <v>0.12</v>
      </c>
      <c r="J36" s="92">
        <f>0</f>
        <v>0</v>
      </c>
      <c r="L36" s="33"/>
    </row>
    <row r="37" spans="2:12" s="1" customFormat="1" ht="14.4" hidden="1" customHeight="1">
      <c r="B37" s="33"/>
      <c r="E37" s="28" t="s">
        <v>50</v>
      </c>
      <c r="F37" s="92">
        <f>ROUND((SUM(BI132:BI530)),  2)</f>
        <v>0</v>
      </c>
      <c r="I37" s="93">
        <v>0</v>
      </c>
      <c r="J37" s="92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4"/>
      <c r="D39" s="95" t="s">
        <v>51</v>
      </c>
      <c r="E39" s="58"/>
      <c r="F39" s="58"/>
      <c r="G39" s="96" t="s">
        <v>52</v>
      </c>
      <c r="H39" s="97" t="s">
        <v>53</v>
      </c>
      <c r="I39" s="58"/>
      <c r="J39" s="98">
        <f>SUM(J30:J37)</f>
        <v>0</v>
      </c>
      <c r="K39" s="99"/>
      <c r="L39" s="33"/>
    </row>
    <row r="40" spans="2:12" s="1" customFormat="1" ht="14.4" customHeight="1">
      <c r="B40" s="33"/>
      <c r="L40" s="33"/>
    </row>
    <row r="41" spans="2:12" ht="14.4" customHeight="1">
      <c r="B41" s="21"/>
      <c r="L41" s="21"/>
    </row>
    <row r="42" spans="2:12" ht="14.4" customHeight="1">
      <c r="B42" s="21"/>
      <c r="L42" s="21"/>
    </row>
    <row r="43" spans="2:12" ht="14.4" customHeight="1">
      <c r="B43" s="21"/>
      <c r="L43" s="21"/>
    </row>
    <row r="44" spans="2:12" ht="14.4" customHeight="1">
      <c r="B44" s="21"/>
      <c r="L44" s="21"/>
    </row>
    <row r="45" spans="2:12" ht="14.4" customHeight="1">
      <c r="B45" s="21"/>
      <c r="L45" s="21"/>
    </row>
    <row r="46" spans="2:12" ht="14.4" customHeight="1">
      <c r="B46" s="21"/>
      <c r="L46" s="21"/>
    </row>
    <row r="47" spans="2:12" ht="14.4" customHeight="1">
      <c r="B47" s="21"/>
      <c r="L47" s="21"/>
    </row>
    <row r="48" spans="2:12" ht="14.4" customHeight="1">
      <c r="B48" s="21"/>
      <c r="L48" s="21"/>
    </row>
    <row r="49" spans="2:12" ht="14.4" customHeight="1">
      <c r="B49" s="21"/>
      <c r="L49" s="21"/>
    </row>
    <row r="50" spans="2:12" s="1" customFormat="1" ht="14.4" customHeight="1">
      <c r="B50" s="33"/>
      <c r="D50" s="42" t="s">
        <v>54</v>
      </c>
      <c r="E50" s="43"/>
      <c r="F50" s="43"/>
      <c r="G50" s="42" t="s">
        <v>55</v>
      </c>
      <c r="H50" s="43"/>
      <c r="I50" s="43"/>
      <c r="J50" s="43"/>
      <c r="K50" s="43"/>
      <c r="L50" s="33"/>
    </row>
    <row r="51" spans="2:12" ht="10.199999999999999">
      <c r="B51" s="21"/>
      <c r="L51" s="21"/>
    </row>
    <row r="52" spans="2:12" ht="10.199999999999999">
      <c r="B52" s="21"/>
      <c r="L52" s="21"/>
    </row>
    <row r="53" spans="2:12" ht="10.199999999999999">
      <c r="B53" s="21"/>
      <c r="L53" s="21"/>
    </row>
    <row r="54" spans="2:12" ht="10.199999999999999">
      <c r="B54" s="21"/>
      <c r="L54" s="21"/>
    </row>
    <row r="55" spans="2:12" ht="10.199999999999999">
      <c r="B55" s="21"/>
      <c r="L55" s="21"/>
    </row>
    <row r="56" spans="2:12" ht="10.199999999999999">
      <c r="B56" s="21"/>
      <c r="L56" s="21"/>
    </row>
    <row r="57" spans="2:12" ht="10.199999999999999">
      <c r="B57" s="21"/>
      <c r="L57" s="21"/>
    </row>
    <row r="58" spans="2:12" ht="10.199999999999999">
      <c r="B58" s="21"/>
      <c r="L58" s="21"/>
    </row>
    <row r="59" spans="2:12" ht="10.199999999999999">
      <c r="B59" s="21"/>
      <c r="L59" s="21"/>
    </row>
    <row r="60" spans="2:12" ht="10.199999999999999">
      <c r="B60" s="21"/>
      <c r="L60" s="21"/>
    </row>
    <row r="61" spans="2:12" s="1" customFormat="1" ht="13.2">
      <c r="B61" s="33"/>
      <c r="D61" s="44" t="s">
        <v>56</v>
      </c>
      <c r="E61" s="35"/>
      <c r="F61" s="100" t="s">
        <v>57</v>
      </c>
      <c r="G61" s="44" t="s">
        <v>56</v>
      </c>
      <c r="H61" s="35"/>
      <c r="I61" s="35"/>
      <c r="J61" s="101" t="s">
        <v>57</v>
      </c>
      <c r="K61" s="35"/>
      <c r="L61" s="33"/>
    </row>
    <row r="62" spans="2:12" ht="10.199999999999999">
      <c r="B62" s="21"/>
      <c r="L62" s="21"/>
    </row>
    <row r="63" spans="2:12" ht="10.199999999999999">
      <c r="B63" s="21"/>
      <c r="L63" s="21"/>
    </row>
    <row r="64" spans="2:12" ht="10.199999999999999">
      <c r="B64" s="21"/>
      <c r="L64" s="21"/>
    </row>
    <row r="65" spans="2:12" s="1" customFormat="1" ht="13.2">
      <c r="B65" s="33"/>
      <c r="D65" s="42" t="s">
        <v>58</v>
      </c>
      <c r="E65" s="43"/>
      <c r="F65" s="43"/>
      <c r="G65" s="42" t="s">
        <v>59</v>
      </c>
      <c r="H65" s="43"/>
      <c r="I65" s="43"/>
      <c r="J65" s="43"/>
      <c r="K65" s="43"/>
      <c r="L65" s="33"/>
    </row>
    <row r="66" spans="2:12" ht="10.199999999999999">
      <c r="B66" s="21"/>
      <c r="L66" s="21"/>
    </row>
    <row r="67" spans="2:12" ht="10.199999999999999">
      <c r="B67" s="21"/>
      <c r="L67" s="21"/>
    </row>
    <row r="68" spans="2:12" ht="10.199999999999999">
      <c r="B68" s="21"/>
      <c r="L68" s="21"/>
    </row>
    <row r="69" spans="2:12" ht="10.199999999999999">
      <c r="B69" s="21"/>
      <c r="L69" s="21"/>
    </row>
    <row r="70" spans="2:12" ht="10.199999999999999">
      <c r="B70" s="21"/>
      <c r="L70" s="21"/>
    </row>
    <row r="71" spans="2:12" ht="10.199999999999999">
      <c r="B71" s="21"/>
      <c r="L71" s="21"/>
    </row>
    <row r="72" spans="2:12" ht="10.199999999999999">
      <c r="B72" s="21"/>
      <c r="L72" s="21"/>
    </row>
    <row r="73" spans="2:12" ht="10.199999999999999">
      <c r="B73" s="21"/>
      <c r="L73" s="21"/>
    </row>
    <row r="74" spans="2:12" ht="10.199999999999999">
      <c r="B74" s="21"/>
      <c r="L74" s="21"/>
    </row>
    <row r="75" spans="2:12" ht="10.199999999999999">
      <c r="B75" s="21"/>
      <c r="L75" s="21"/>
    </row>
    <row r="76" spans="2:12" s="1" customFormat="1" ht="13.2">
      <c r="B76" s="33"/>
      <c r="D76" s="44" t="s">
        <v>56</v>
      </c>
      <c r="E76" s="35"/>
      <c r="F76" s="100" t="s">
        <v>57</v>
      </c>
      <c r="G76" s="44" t="s">
        <v>56</v>
      </c>
      <c r="H76" s="35"/>
      <c r="I76" s="35"/>
      <c r="J76" s="101" t="s">
        <v>57</v>
      </c>
      <c r="K76" s="35"/>
      <c r="L76" s="33"/>
    </row>
    <row r="77" spans="2:12" s="1" customFormat="1" ht="14.4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47" s="1" customFormat="1" ht="6.9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47" s="1" customFormat="1" ht="24.9" customHeight="1">
      <c r="B82" s="33"/>
      <c r="C82" s="22" t="s">
        <v>151</v>
      </c>
      <c r="L82" s="33"/>
    </row>
    <row r="83" spans="2:47" s="1" customFormat="1" ht="6.9" customHeight="1">
      <c r="B83" s="33"/>
      <c r="L83" s="33"/>
    </row>
    <row r="84" spans="2:47" s="1" customFormat="1" ht="12" customHeight="1">
      <c r="B84" s="33"/>
      <c r="C84" s="28" t="s">
        <v>16</v>
      </c>
      <c r="L84" s="33"/>
    </row>
    <row r="85" spans="2:47" s="1" customFormat="1" ht="16.5" customHeight="1">
      <c r="B85" s="33"/>
      <c r="E85" s="241" t="str">
        <f>E7</f>
        <v>Liberecká náplavka - Revize 03</v>
      </c>
      <c r="F85" s="242"/>
      <c r="G85" s="242"/>
      <c r="H85" s="242"/>
      <c r="L85" s="33"/>
    </row>
    <row r="86" spans="2:47" s="1" customFormat="1" ht="12" customHeight="1">
      <c r="B86" s="33"/>
      <c r="C86" s="28" t="s">
        <v>145</v>
      </c>
      <c r="L86" s="33"/>
    </row>
    <row r="87" spans="2:47" s="1" customFormat="1" ht="16.5" customHeight="1">
      <c r="B87" s="33"/>
      <c r="E87" s="207" t="str">
        <f>E9</f>
        <v>SO 101 - Komunikace a zpevněné plochy - pravý břeh</v>
      </c>
      <c r="F87" s="243"/>
      <c r="G87" s="243"/>
      <c r="H87" s="243"/>
      <c r="L87" s="33"/>
    </row>
    <row r="88" spans="2:47" s="1" customFormat="1" ht="6.9" customHeight="1">
      <c r="B88" s="33"/>
      <c r="L88" s="33"/>
    </row>
    <row r="89" spans="2:47" s="1" customFormat="1" ht="12" customHeight="1">
      <c r="B89" s="33"/>
      <c r="C89" s="28" t="s">
        <v>22</v>
      </c>
      <c r="F89" s="26" t="str">
        <f>F12</f>
        <v>Liberec</v>
      </c>
      <c r="I89" s="28" t="s">
        <v>24</v>
      </c>
      <c r="J89" s="53" t="str">
        <f>IF(J12="","",J12)</f>
        <v>15. 10. 2025</v>
      </c>
      <c r="L89" s="33"/>
    </row>
    <row r="90" spans="2:47" s="1" customFormat="1" ht="6.9" customHeight="1">
      <c r="B90" s="33"/>
      <c r="L90" s="33"/>
    </row>
    <row r="91" spans="2:47" s="1" customFormat="1" ht="25.65" customHeight="1">
      <c r="B91" s="33"/>
      <c r="C91" s="28" t="s">
        <v>28</v>
      </c>
      <c r="F91" s="26" t="str">
        <f>E15</f>
        <v xml:space="preserve"> </v>
      </c>
      <c r="I91" s="28" t="s">
        <v>34</v>
      </c>
      <c r="J91" s="31" t="str">
        <f>E21</f>
        <v>Projekce dopravní Filip, s.r.o.</v>
      </c>
      <c r="L91" s="33"/>
    </row>
    <row r="92" spans="2:47" s="1" customFormat="1" ht="15.15" customHeight="1">
      <c r="B92" s="33"/>
      <c r="C92" s="28" t="s">
        <v>32</v>
      </c>
      <c r="F92" s="26" t="str">
        <f>IF(E18="","",E18)</f>
        <v>Vyplň údaj</v>
      </c>
      <c r="I92" s="28" t="s">
        <v>37</v>
      </c>
      <c r="J92" s="31" t="str">
        <f>E24</f>
        <v xml:space="preserve"> </v>
      </c>
      <c r="L92" s="33"/>
    </row>
    <row r="93" spans="2:47" s="1" customFormat="1" ht="10.35" customHeight="1">
      <c r="B93" s="33"/>
      <c r="L93" s="33"/>
    </row>
    <row r="94" spans="2:47" s="1" customFormat="1" ht="29.25" customHeight="1">
      <c r="B94" s="33"/>
      <c r="C94" s="102" t="s">
        <v>152</v>
      </c>
      <c r="D94" s="94"/>
      <c r="E94" s="94"/>
      <c r="F94" s="94"/>
      <c r="G94" s="94"/>
      <c r="H94" s="94"/>
      <c r="I94" s="94"/>
      <c r="J94" s="103" t="s">
        <v>153</v>
      </c>
      <c r="K94" s="94"/>
      <c r="L94" s="33"/>
    </row>
    <row r="95" spans="2:47" s="1" customFormat="1" ht="10.35" customHeight="1">
      <c r="B95" s="33"/>
      <c r="L95" s="33"/>
    </row>
    <row r="96" spans="2:47" s="1" customFormat="1" ht="22.8" customHeight="1">
      <c r="B96" s="33"/>
      <c r="C96" s="104" t="s">
        <v>154</v>
      </c>
      <c r="J96" s="67">
        <f>J132</f>
        <v>0</v>
      </c>
      <c r="L96" s="33"/>
      <c r="AU96" s="18" t="s">
        <v>155</v>
      </c>
    </row>
    <row r="97" spans="2:12" s="8" customFormat="1" ht="24.9" customHeight="1">
      <c r="B97" s="105"/>
      <c r="D97" s="106" t="s">
        <v>156</v>
      </c>
      <c r="E97" s="107"/>
      <c r="F97" s="107"/>
      <c r="G97" s="107"/>
      <c r="H97" s="107"/>
      <c r="I97" s="107"/>
      <c r="J97" s="108">
        <f>J133</f>
        <v>0</v>
      </c>
      <c r="L97" s="105"/>
    </row>
    <row r="98" spans="2:12" s="9" customFormat="1" ht="19.95" customHeight="1">
      <c r="B98" s="109"/>
      <c r="D98" s="110" t="s">
        <v>157</v>
      </c>
      <c r="E98" s="111"/>
      <c r="F98" s="111"/>
      <c r="G98" s="111"/>
      <c r="H98" s="111"/>
      <c r="I98" s="111"/>
      <c r="J98" s="112">
        <f>J134</f>
        <v>0</v>
      </c>
      <c r="L98" s="109"/>
    </row>
    <row r="99" spans="2:12" s="9" customFormat="1" ht="19.95" customHeight="1">
      <c r="B99" s="109"/>
      <c r="D99" s="110" t="s">
        <v>158</v>
      </c>
      <c r="E99" s="111"/>
      <c r="F99" s="111"/>
      <c r="G99" s="111"/>
      <c r="H99" s="111"/>
      <c r="I99" s="111"/>
      <c r="J99" s="112">
        <f>J174</f>
        <v>0</v>
      </c>
      <c r="L99" s="109"/>
    </row>
    <row r="100" spans="2:12" s="9" customFormat="1" ht="19.95" customHeight="1">
      <c r="B100" s="109"/>
      <c r="D100" s="110" t="s">
        <v>159</v>
      </c>
      <c r="E100" s="111"/>
      <c r="F100" s="111"/>
      <c r="G100" s="111"/>
      <c r="H100" s="111"/>
      <c r="I100" s="111"/>
      <c r="J100" s="112">
        <f>J183</f>
        <v>0</v>
      </c>
      <c r="L100" s="109"/>
    </row>
    <row r="101" spans="2:12" s="9" customFormat="1" ht="19.95" customHeight="1">
      <c r="B101" s="109"/>
      <c r="D101" s="110" t="s">
        <v>160</v>
      </c>
      <c r="E101" s="111"/>
      <c r="F101" s="111"/>
      <c r="G101" s="111"/>
      <c r="H101" s="111"/>
      <c r="I101" s="111"/>
      <c r="J101" s="112">
        <f>J190</f>
        <v>0</v>
      </c>
      <c r="L101" s="109"/>
    </row>
    <row r="102" spans="2:12" s="9" customFormat="1" ht="19.95" customHeight="1">
      <c r="B102" s="109"/>
      <c r="D102" s="110" t="s">
        <v>161</v>
      </c>
      <c r="E102" s="111"/>
      <c r="F102" s="111"/>
      <c r="G102" s="111"/>
      <c r="H102" s="111"/>
      <c r="I102" s="111"/>
      <c r="J102" s="112">
        <f>J282</f>
        <v>0</v>
      </c>
      <c r="L102" s="109"/>
    </row>
    <row r="103" spans="2:12" s="9" customFormat="1" ht="19.95" customHeight="1">
      <c r="B103" s="109"/>
      <c r="D103" s="110" t="s">
        <v>162</v>
      </c>
      <c r="E103" s="111"/>
      <c r="F103" s="111"/>
      <c r="G103" s="111"/>
      <c r="H103" s="111"/>
      <c r="I103" s="111"/>
      <c r="J103" s="112">
        <f>J309</f>
        <v>0</v>
      </c>
      <c r="L103" s="109"/>
    </row>
    <row r="104" spans="2:12" s="9" customFormat="1" ht="14.85" customHeight="1">
      <c r="B104" s="109"/>
      <c r="D104" s="110" t="s">
        <v>163</v>
      </c>
      <c r="E104" s="111"/>
      <c r="F104" s="111"/>
      <c r="G104" s="111"/>
      <c r="H104" s="111"/>
      <c r="I104" s="111"/>
      <c r="J104" s="112">
        <f>J366</f>
        <v>0</v>
      </c>
      <c r="L104" s="109"/>
    </row>
    <row r="105" spans="2:12" s="9" customFormat="1" ht="19.95" customHeight="1">
      <c r="B105" s="109"/>
      <c r="D105" s="110" t="s">
        <v>164</v>
      </c>
      <c r="E105" s="111"/>
      <c r="F105" s="111"/>
      <c r="G105" s="111"/>
      <c r="H105" s="111"/>
      <c r="I105" s="111"/>
      <c r="J105" s="112">
        <f>J416</f>
        <v>0</v>
      </c>
      <c r="L105" s="109"/>
    </row>
    <row r="106" spans="2:12" s="9" customFormat="1" ht="19.95" customHeight="1">
      <c r="B106" s="109"/>
      <c r="D106" s="110" t="s">
        <v>165</v>
      </c>
      <c r="E106" s="111"/>
      <c r="F106" s="111"/>
      <c r="G106" s="111"/>
      <c r="H106" s="111"/>
      <c r="I106" s="111"/>
      <c r="J106" s="112">
        <f>J492</f>
        <v>0</v>
      </c>
      <c r="L106" s="109"/>
    </row>
    <row r="107" spans="2:12" s="8" customFormat="1" ht="24.9" customHeight="1">
      <c r="B107" s="105"/>
      <c r="D107" s="106" t="s">
        <v>166</v>
      </c>
      <c r="E107" s="107"/>
      <c r="F107" s="107"/>
      <c r="G107" s="107"/>
      <c r="H107" s="107"/>
      <c r="I107" s="107"/>
      <c r="J107" s="108">
        <f>J494</f>
        <v>0</v>
      </c>
      <c r="L107" s="105"/>
    </row>
    <row r="108" spans="2:12" s="9" customFormat="1" ht="19.95" customHeight="1">
      <c r="B108" s="109"/>
      <c r="D108" s="110" t="s">
        <v>167</v>
      </c>
      <c r="E108" s="111"/>
      <c r="F108" s="111"/>
      <c r="G108" s="111"/>
      <c r="H108" s="111"/>
      <c r="I108" s="111"/>
      <c r="J108" s="112">
        <f>J495</f>
        <v>0</v>
      </c>
      <c r="L108" s="109"/>
    </row>
    <row r="109" spans="2:12" s="9" customFormat="1" ht="19.95" customHeight="1">
      <c r="B109" s="109"/>
      <c r="D109" s="110" t="s">
        <v>168</v>
      </c>
      <c r="E109" s="111"/>
      <c r="F109" s="111"/>
      <c r="G109" s="111"/>
      <c r="H109" s="111"/>
      <c r="I109" s="111"/>
      <c r="J109" s="112">
        <f>J499</f>
        <v>0</v>
      </c>
      <c r="L109" s="109"/>
    </row>
    <row r="110" spans="2:12" s="8" customFormat="1" ht="24.9" customHeight="1">
      <c r="B110" s="105"/>
      <c r="D110" s="106" t="s">
        <v>169</v>
      </c>
      <c r="E110" s="107"/>
      <c r="F110" s="107"/>
      <c r="G110" s="107"/>
      <c r="H110" s="107"/>
      <c r="I110" s="107"/>
      <c r="J110" s="108">
        <f>J521</f>
        <v>0</v>
      </c>
      <c r="L110" s="105"/>
    </row>
    <row r="111" spans="2:12" s="9" customFormat="1" ht="19.95" customHeight="1">
      <c r="B111" s="109"/>
      <c r="D111" s="110" t="s">
        <v>170</v>
      </c>
      <c r="E111" s="111"/>
      <c r="F111" s="111"/>
      <c r="G111" s="111"/>
      <c r="H111" s="111"/>
      <c r="I111" s="111"/>
      <c r="J111" s="112">
        <f>J522</f>
        <v>0</v>
      </c>
      <c r="L111" s="109"/>
    </row>
    <row r="112" spans="2:12" s="9" customFormat="1" ht="19.95" customHeight="1">
      <c r="B112" s="109"/>
      <c r="D112" s="110" t="s">
        <v>171</v>
      </c>
      <c r="E112" s="111"/>
      <c r="F112" s="111"/>
      <c r="G112" s="111"/>
      <c r="H112" s="111"/>
      <c r="I112" s="111"/>
      <c r="J112" s="112">
        <f>J529</f>
        <v>0</v>
      </c>
      <c r="L112" s="109"/>
    </row>
    <row r="113" spans="2:12" s="1" customFormat="1" ht="21.75" customHeight="1">
      <c r="B113" s="33"/>
      <c r="L113" s="33"/>
    </row>
    <row r="114" spans="2:12" s="1" customFormat="1" ht="6.9" customHeight="1">
      <c r="B114" s="45"/>
      <c r="C114" s="46"/>
      <c r="D114" s="46"/>
      <c r="E114" s="46"/>
      <c r="F114" s="46"/>
      <c r="G114" s="46"/>
      <c r="H114" s="46"/>
      <c r="I114" s="46"/>
      <c r="J114" s="46"/>
      <c r="K114" s="46"/>
      <c r="L114" s="33"/>
    </row>
    <row r="118" spans="2:12" s="1" customFormat="1" ht="6.9" customHeight="1"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33"/>
    </row>
    <row r="119" spans="2:12" s="1" customFormat="1" ht="24.9" customHeight="1">
      <c r="B119" s="33"/>
      <c r="C119" s="22" t="s">
        <v>172</v>
      </c>
      <c r="L119" s="33"/>
    </row>
    <row r="120" spans="2:12" s="1" customFormat="1" ht="6.9" customHeight="1">
      <c r="B120" s="33"/>
      <c r="L120" s="33"/>
    </row>
    <row r="121" spans="2:12" s="1" customFormat="1" ht="12" customHeight="1">
      <c r="B121" s="33"/>
      <c r="C121" s="28" t="s">
        <v>16</v>
      </c>
      <c r="L121" s="33"/>
    </row>
    <row r="122" spans="2:12" s="1" customFormat="1" ht="16.5" customHeight="1">
      <c r="B122" s="33"/>
      <c r="E122" s="241" t="str">
        <f>E7</f>
        <v>Liberecká náplavka - Revize 03</v>
      </c>
      <c r="F122" s="242"/>
      <c r="G122" s="242"/>
      <c r="H122" s="242"/>
      <c r="L122" s="33"/>
    </row>
    <row r="123" spans="2:12" s="1" customFormat="1" ht="12" customHeight="1">
      <c r="B123" s="33"/>
      <c r="C123" s="28" t="s">
        <v>145</v>
      </c>
      <c r="L123" s="33"/>
    </row>
    <row r="124" spans="2:12" s="1" customFormat="1" ht="16.5" customHeight="1">
      <c r="B124" s="33"/>
      <c r="E124" s="207" t="str">
        <f>E9</f>
        <v>SO 101 - Komunikace a zpevněné plochy - pravý břeh</v>
      </c>
      <c r="F124" s="243"/>
      <c r="G124" s="243"/>
      <c r="H124" s="243"/>
      <c r="L124" s="33"/>
    </row>
    <row r="125" spans="2:12" s="1" customFormat="1" ht="6.9" customHeight="1">
      <c r="B125" s="33"/>
      <c r="L125" s="33"/>
    </row>
    <row r="126" spans="2:12" s="1" customFormat="1" ht="12" customHeight="1">
      <c r="B126" s="33"/>
      <c r="C126" s="28" t="s">
        <v>22</v>
      </c>
      <c r="F126" s="26" t="str">
        <f>F12</f>
        <v>Liberec</v>
      </c>
      <c r="I126" s="28" t="s">
        <v>24</v>
      </c>
      <c r="J126" s="53" t="str">
        <f>IF(J12="","",J12)</f>
        <v>15. 10. 2025</v>
      </c>
      <c r="L126" s="33"/>
    </row>
    <row r="127" spans="2:12" s="1" customFormat="1" ht="6.9" customHeight="1">
      <c r="B127" s="33"/>
      <c r="L127" s="33"/>
    </row>
    <row r="128" spans="2:12" s="1" customFormat="1" ht="25.65" customHeight="1">
      <c r="B128" s="33"/>
      <c r="C128" s="28" t="s">
        <v>28</v>
      </c>
      <c r="F128" s="26" t="str">
        <f>E15</f>
        <v xml:space="preserve"> </v>
      </c>
      <c r="I128" s="28" t="s">
        <v>34</v>
      </c>
      <c r="J128" s="31" t="str">
        <f>E21</f>
        <v>Projekce dopravní Filip, s.r.o.</v>
      </c>
      <c r="L128" s="33"/>
    </row>
    <row r="129" spans="2:65" s="1" customFormat="1" ht="15.15" customHeight="1">
      <c r="B129" s="33"/>
      <c r="C129" s="28" t="s">
        <v>32</v>
      </c>
      <c r="F129" s="26" t="str">
        <f>IF(E18="","",E18)</f>
        <v>Vyplň údaj</v>
      </c>
      <c r="I129" s="28" t="s">
        <v>37</v>
      </c>
      <c r="J129" s="31" t="str">
        <f>E24</f>
        <v xml:space="preserve"> </v>
      </c>
      <c r="L129" s="33"/>
    </row>
    <row r="130" spans="2:65" s="1" customFormat="1" ht="10.35" customHeight="1">
      <c r="B130" s="33"/>
      <c r="L130" s="33"/>
    </row>
    <row r="131" spans="2:65" s="10" customFormat="1" ht="29.25" customHeight="1">
      <c r="B131" s="113"/>
      <c r="C131" s="114" t="s">
        <v>173</v>
      </c>
      <c r="D131" s="115" t="s">
        <v>66</v>
      </c>
      <c r="E131" s="115" t="s">
        <v>62</v>
      </c>
      <c r="F131" s="115" t="s">
        <v>63</v>
      </c>
      <c r="G131" s="115" t="s">
        <v>174</v>
      </c>
      <c r="H131" s="115" t="s">
        <v>175</v>
      </c>
      <c r="I131" s="115" t="s">
        <v>176</v>
      </c>
      <c r="J131" s="115" t="s">
        <v>153</v>
      </c>
      <c r="K131" s="116" t="s">
        <v>177</v>
      </c>
      <c r="L131" s="113"/>
      <c r="M131" s="60" t="s">
        <v>1</v>
      </c>
      <c r="N131" s="61" t="s">
        <v>45</v>
      </c>
      <c r="O131" s="61" t="s">
        <v>178</v>
      </c>
      <c r="P131" s="61" t="s">
        <v>179</v>
      </c>
      <c r="Q131" s="61" t="s">
        <v>180</v>
      </c>
      <c r="R131" s="61" t="s">
        <v>181</v>
      </c>
      <c r="S131" s="61" t="s">
        <v>182</v>
      </c>
      <c r="T131" s="62" t="s">
        <v>183</v>
      </c>
    </row>
    <row r="132" spans="2:65" s="1" customFormat="1" ht="22.8" customHeight="1">
      <c r="B132" s="33"/>
      <c r="C132" s="65" t="s">
        <v>184</v>
      </c>
      <c r="J132" s="117">
        <f>BK132</f>
        <v>0</v>
      </c>
      <c r="L132" s="33"/>
      <c r="M132" s="63"/>
      <c r="N132" s="54"/>
      <c r="O132" s="54"/>
      <c r="P132" s="118">
        <f>P133+P494+P521</f>
        <v>0</v>
      </c>
      <c r="Q132" s="54"/>
      <c r="R132" s="118">
        <f>R133+R494+R521</f>
        <v>672.58366511999986</v>
      </c>
      <c r="S132" s="54"/>
      <c r="T132" s="119">
        <f>T133+T494+T521</f>
        <v>897.06876</v>
      </c>
      <c r="AT132" s="18" t="s">
        <v>80</v>
      </c>
      <c r="AU132" s="18" t="s">
        <v>155</v>
      </c>
      <c r="BK132" s="120">
        <f>BK133+BK494+BK521</f>
        <v>0</v>
      </c>
    </row>
    <row r="133" spans="2:65" s="11" customFormat="1" ht="25.95" customHeight="1">
      <c r="B133" s="121"/>
      <c r="D133" s="122" t="s">
        <v>80</v>
      </c>
      <c r="E133" s="123" t="s">
        <v>185</v>
      </c>
      <c r="F133" s="123" t="s">
        <v>186</v>
      </c>
      <c r="I133" s="124"/>
      <c r="J133" s="125">
        <f>BK133</f>
        <v>0</v>
      </c>
      <c r="L133" s="121"/>
      <c r="M133" s="126"/>
      <c r="P133" s="127">
        <f>P134+P174+P183+P190+P282+P309+P416+P492</f>
        <v>0</v>
      </c>
      <c r="R133" s="127">
        <f>R134+R174+R183+R190+R282+R309+R416+R492</f>
        <v>672.1302455199999</v>
      </c>
      <c r="T133" s="128">
        <f>T134+T174+T183+T190+T282+T309+T416+T492</f>
        <v>897.06876</v>
      </c>
      <c r="AR133" s="122" t="s">
        <v>21</v>
      </c>
      <c r="AT133" s="129" t="s">
        <v>80</v>
      </c>
      <c r="AU133" s="129" t="s">
        <v>81</v>
      </c>
      <c r="AY133" s="122" t="s">
        <v>187</v>
      </c>
      <c r="BK133" s="130">
        <f>BK134+BK174+BK183+BK190+BK282+BK309+BK416+BK492</f>
        <v>0</v>
      </c>
    </row>
    <row r="134" spans="2:65" s="11" customFormat="1" ht="22.8" customHeight="1">
      <c r="B134" s="121"/>
      <c r="D134" s="122" t="s">
        <v>80</v>
      </c>
      <c r="E134" s="131" t="s">
        <v>21</v>
      </c>
      <c r="F134" s="131" t="s">
        <v>188</v>
      </c>
      <c r="I134" s="124"/>
      <c r="J134" s="132">
        <f>BK134</f>
        <v>0</v>
      </c>
      <c r="L134" s="121"/>
      <c r="M134" s="126"/>
      <c r="P134" s="127">
        <f>SUM(P135:P173)</f>
        <v>0</v>
      </c>
      <c r="R134" s="127">
        <f>SUM(R135:R173)</f>
        <v>4.4960000000000004</v>
      </c>
      <c r="T134" s="128">
        <f>SUM(T135:T173)</f>
        <v>0</v>
      </c>
      <c r="AR134" s="122" t="s">
        <v>21</v>
      </c>
      <c r="AT134" s="129" t="s">
        <v>80</v>
      </c>
      <c r="AU134" s="129" t="s">
        <v>21</v>
      </c>
      <c r="AY134" s="122" t="s">
        <v>187</v>
      </c>
      <c r="BK134" s="130">
        <f>SUM(BK135:BK173)</f>
        <v>0</v>
      </c>
    </row>
    <row r="135" spans="2:65" s="1" customFormat="1" ht="21.75" customHeight="1">
      <c r="B135" s="33"/>
      <c r="C135" s="133" t="s">
        <v>21</v>
      </c>
      <c r="D135" s="133" t="s">
        <v>189</v>
      </c>
      <c r="E135" s="134" t="s">
        <v>190</v>
      </c>
      <c r="F135" s="135" t="s">
        <v>191</v>
      </c>
      <c r="G135" s="136" t="s">
        <v>192</v>
      </c>
      <c r="H135" s="137">
        <v>281.37</v>
      </c>
      <c r="I135" s="138"/>
      <c r="J135" s="139">
        <f>ROUND(I135*H135,2)</f>
        <v>0</v>
      </c>
      <c r="K135" s="135" t="s">
        <v>193</v>
      </c>
      <c r="L135" s="33"/>
      <c r="M135" s="140" t="s">
        <v>1</v>
      </c>
      <c r="N135" s="141" t="s">
        <v>46</v>
      </c>
      <c r="P135" s="142">
        <f>O135*H135</f>
        <v>0</v>
      </c>
      <c r="Q135" s="142">
        <v>0</v>
      </c>
      <c r="R135" s="142">
        <f>Q135*H135</f>
        <v>0</v>
      </c>
      <c r="S135" s="142">
        <v>0</v>
      </c>
      <c r="T135" s="143">
        <f>S135*H135</f>
        <v>0</v>
      </c>
      <c r="AR135" s="144" t="s">
        <v>194</v>
      </c>
      <c r="AT135" s="144" t="s">
        <v>189</v>
      </c>
      <c r="AU135" s="144" t="s">
        <v>91</v>
      </c>
      <c r="AY135" s="18" t="s">
        <v>187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8" t="s">
        <v>21</v>
      </c>
      <c r="BK135" s="145">
        <f>ROUND(I135*H135,2)</f>
        <v>0</v>
      </c>
      <c r="BL135" s="18" t="s">
        <v>194</v>
      </c>
      <c r="BM135" s="144" t="s">
        <v>195</v>
      </c>
    </row>
    <row r="136" spans="2:65" s="12" customFormat="1" ht="10.199999999999999">
      <c r="B136" s="146"/>
      <c r="D136" s="147" t="s">
        <v>196</v>
      </c>
      <c r="E136" s="148" t="s">
        <v>1</v>
      </c>
      <c r="F136" s="149" t="s">
        <v>197</v>
      </c>
      <c r="H136" s="150">
        <v>281.37</v>
      </c>
      <c r="I136" s="151"/>
      <c r="L136" s="146"/>
      <c r="M136" s="152"/>
      <c r="T136" s="153"/>
      <c r="AT136" s="148" t="s">
        <v>196</v>
      </c>
      <c r="AU136" s="148" t="s">
        <v>91</v>
      </c>
      <c r="AV136" s="12" t="s">
        <v>91</v>
      </c>
      <c r="AW136" s="12" t="s">
        <v>36</v>
      </c>
      <c r="AX136" s="12" t="s">
        <v>81</v>
      </c>
      <c r="AY136" s="148" t="s">
        <v>187</v>
      </c>
    </row>
    <row r="137" spans="2:65" s="13" customFormat="1" ht="10.199999999999999">
      <c r="B137" s="154"/>
      <c r="D137" s="147" t="s">
        <v>196</v>
      </c>
      <c r="E137" s="155" t="s">
        <v>1</v>
      </c>
      <c r="F137" s="156" t="s">
        <v>198</v>
      </c>
      <c r="H137" s="157">
        <v>281.37</v>
      </c>
      <c r="I137" s="158"/>
      <c r="L137" s="154"/>
      <c r="M137" s="159"/>
      <c r="T137" s="160"/>
      <c r="AT137" s="155" t="s">
        <v>196</v>
      </c>
      <c r="AU137" s="155" t="s">
        <v>91</v>
      </c>
      <c r="AV137" s="13" t="s">
        <v>194</v>
      </c>
      <c r="AW137" s="13" t="s">
        <v>36</v>
      </c>
      <c r="AX137" s="13" t="s">
        <v>21</v>
      </c>
      <c r="AY137" s="155" t="s">
        <v>187</v>
      </c>
    </row>
    <row r="138" spans="2:65" s="1" customFormat="1" ht="16.5" customHeight="1">
      <c r="B138" s="33"/>
      <c r="C138" s="133" t="s">
        <v>91</v>
      </c>
      <c r="D138" s="133" t="s">
        <v>189</v>
      </c>
      <c r="E138" s="134" t="s">
        <v>199</v>
      </c>
      <c r="F138" s="135" t="s">
        <v>200</v>
      </c>
      <c r="G138" s="136" t="s">
        <v>201</v>
      </c>
      <c r="H138" s="137">
        <v>14.167</v>
      </c>
      <c r="I138" s="138"/>
      <c r="J138" s="139">
        <f>ROUND(I138*H138,2)</f>
        <v>0</v>
      </c>
      <c r="K138" s="135" t="s">
        <v>193</v>
      </c>
      <c r="L138" s="33"/>
      <c r="M138" s="140" t="s">
        <v>1</v>
      </c>
      <c r="N138" s="141" t="s">
        <v>46</v>
      </c>
      <c r="P138" s="142">
        <f>O138*H138</f>
        <v>0</v>
      </c>
      <c r="Q138" s="142">
        <v>0</v>
      </c>
      <c r="R138" s="142">
        <f>Q138*H138</f>
        <v>0</v>
      </c>
      <c r="S138" s="142">
        <v>0</v>
      </c>
      <c r="T138" s="143">
        <f>S138*H138</f>
        <v>0</v>
      </c>
      <c r="AR138" s="144" t="s">
        <v>194</v>
      </c>
      <c r="AT138" s="144" t="s">
        <v>189</v>
      </c>
      <c r="AU138" s="144" t="s">
        <v>91</v>
      </c>
      <c r="AY138" s="18" t="s">
        <v>187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8" t="s">
        <v>21</v>
      </c>
      <c r="BK138" s="145">
        <f>ROUND(I138*H138,2)</f>
        <v>0</v>
      </c>
      <c r="BL138" s="18" t="s">
        <v>194</v>
      </c>
      <c r="BM138" s="144" t="s">
        <v>202</v>
      </c>
    </row>
    <row r="139" spans="2:65" s="14" customFormat="1" ht="10.199999999999999">
      <c r="B139" s="161"/>
      <c r="D139" s="147" t="s">
        <v>196</v>
      </c>
      <c r="E139" s="162" t="s">
        <v>1</v>
      </c>
      <c r="F139" s="163" t="s">
        <v>203</v>
      </c>
      <c r="H139" s="162" t="s">
        <v>1</v>
      </c>
      <c r="I139" s="164"/>
      <c r="L139" s="161"/>
      <c r="M139" s="165"/>
      <c r="T139" s="166"/>
      <c r="AT139" s="162" t="s">
        <v>196</v>
      </c>
      <c r="AU139" s="162" t="s">
        <v>91</v>
      </c>
      <c r="AV139" s="14" t="s">
        <v>21</v>
      </c>
      <c r="AW139" s="14" t="s">
        <v>36</v>
      </c>
      <c r="AX139" s="14" t="s">
        <v>81</v>
      </c>
      <c r="AY139" s="162" t="s">
        <v>187</v>
      </c>
    </row>
    <row r="140" spans="2:65" s="12" customFormat="1" ht="10.199999999999999">
      <c r="B140" s="146"/>
      <c r="D140" s="147" t="s">
        <v>196</v>
      </c>
      <c r="E140" s="148" t="s">
        <v>1</v>
      </c>
      <c r="F140" s="149" t="s">
        <v>204</v>
      </c>
      <c r="H140" s="150">
        <v>14.167</v>
      </c>
      <c r="I140" s="151"/>
      <c r="L140" s="146"/>
      <c r="M140" s="152"/>
      <c r="T140" s="153"/>
      <c r="AT140" s="148" t="s">
        <v>196</v>
      </c>
      <c r="AU140" s="148" t="s">
        <v>91</v>
      </c>
      <c r="AV140" s="12" t="s">
        <v>91</v>
      </c>
      <c r="AW140" s="12" t="s">
        <v>36</v>
      </c>
      <c r="AX140" s="12" t="s">
        <v>81</v>
      </c>
      <c r="AY140" s="148" t="s">
        <v>187</v>
      </c>
    </row>
    <row r="141" spans="2:65" s="13" customFormat="1" ht="10.199999999999999">
      <c r="B141" s="154"/>
      <c r="D141" s="147" t="s">
        <v>196</v>
      </c>
      <c r="E141" s="155" t="s">
        <v>1</v>
      </c>
      <c r="F141" s="156" t="s">
        <v>198</v>
      </c>
      <c r="H141" s="157">
        <v>14.167</v>
      </c>
      <c r="I141" s="158"/>
      <c r="L141" s="154"/>
      <c r="M141" s="159"/>
      <c r="T141" s="160"/>
      <c r="AT141" s="155" t="s">
        <v>196</v>
      </c>
      <c r="AU141" s="155" t="s">
        <v>91</v>
      </c>
      <c r="AV141" s="13" t="s">
        <v>194</v>
      </c>
      <c r="AW141" s="13" t="s">
        <v>36</v>
      </c>
      <c r="AX141" s="13" t="s">
        <v>21</v>
      </c>
      <c r="AY141" s="155" t="s">
        <v>187</v>
      </c>
    </row>
    <row r="142" spans="2:65" s="1" customFormat="1" ht="24.15" customHeight="1">
      <c r="B142" s="33"/>
      <c r="C142" s="133" t="s">
        <v>205</v>
      </c>
      <c r="D142" s="133" t="s">
        <v>189</v>
      </c>
      <c r="E142" s="134" t="s">
        <v>206</v>
      </c>
      <c r="F142" s="135" t="s">
        <v>207</v>
      </c>
      <c r="G142" s="136" t="s">
        <v>192</v>
      </c>
      <c r="H142" s="137">
        <v>2.4</v>
      </c>
      <c r="I142" s="138"/>
      <c r="J142" s="139">
        <f>ROUND(I142*H142,2)</f>
        <v>0</v>
      </c>
      <c r="K142" s="135" t="s">
        <v>193</v>
      </c>
      <c r="L142" s="33"/>
      <c r="M142" s="140" t="s">
        <v>1</v>
      </c>
      <c r="N142" s="141" t="s">
        <v>46</v>
      </c>
      <c r="P142" s="142">
        <f>O142*H142</f>
        <v>0</v>
      </c>
      <c r="Q142" s="142">
        <v>0</v>
      </c>
      <c r="R142" s="142">
        <f>Q142*H142</f>
        <v>0</v>
      </c>
      <c r="S142" s="142">
        <v>0</v>
      </c>
      <c r="T142" s="143">
        <f>S142*H142</f>
        <v>0</v>
      </c>
      <c r="AR142" s="144" t="s">
        <v>194</v>
      </c>
      <c r="AT142" s="144" t="s">
        <v>189</v>
      </c>
      <c r="AU142" s="144" t="s">
        <v>91</v>
      </c>
      <c r="AY142" s="18" t="s">
        <v>187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8" t="s">
        <v>21</v>
      </c>
      <c r="BK142" s="145">
        <f>ROUND(I142*H142,2)</f>
        <v>0</v>
      </c>
      <c r="BL142" s="18" t="s">
        <v>194</v>
      </c>
      <c r="BM142" s="144" t="s">
        <v>208</v>
      </c>
    </row>
    <row r="143" spans="2:65" s="12" customFormat="1" ht="10.199999999999999">
      <c r="B143" s="146"/>
      <c r="D143" s="147" t="s">
        <v>196</v>
      </c>
      <c r="E143" s="148" t="s">
        <v>1</v>
      </c>
      <c r="F143" s="149" t="s">
        <v>209</v>
      </c>
      <c r="H143" s="150">
        <v>2.4</v>
      </c>
      <c r="I143" s="151"/>
      <c r="L143" s="146"/>
      <c r="M143" s="152"/>
      <c r="T143" s="153"/>
      <c r="AT143" s="148" t="s">
        <v>196</v>
      </c>
      <c r="AU143" s="148" t="s">
        <v>91</v>
      </c>
      <c r="AV143" s="12" t="s">
        <v>91</v>
      </c>
      <c r="AW143" s="12" t="s">
        <v>36</v>
      </c>
      <c r="AX143" s="12" t="s">
        <v>81</v>
      </c>
      <c r="AY143" s="148" t="s">
        <v>187</v>
      </c>
    </row>
    <row r="144" spans="2:65" s="13" customFormat="1" ht="10.199999999999999">
      <c r="B144" s="154"/>
      <c r="D144" s="147" t="s">
        <v>196</v>
      </c>
      <c r="E144" s="155" t="s">
        <v>1</v>
      </c>
      <c r="F144" s="156" t="s">
        <v>198</v>
      </c>
      <c r="H144" s="157">
        <v>2.4</v>
      </c>
      <c r="I144" s="158"/>
      <c r="L144" s="154"/>
      <c r="M144" s="159"/>
      <c r="T144" s="160"/>
      <c r="AT144" s="155" t="s">
        <v>196</v>
      </c>
      <c r="AU144" s="155" t="s">
        <v>91</v>
      </c>
      <c r="AV144" s="13" t="s">
        <v>194</v>
      </c>
      <c r="AW144" s="13" t="s">
        <v>36</v>
      </c>
      <c r="AX144" s="13" t="s">
        <v>21</v>
      </c>
      <c r="AY144" s="155" t="s">
        <v>187</v>
      </c>
    </row>
    <row r="145" spans="2:65" s="1" customFormat="1" ht="37.799999999999997" customHeight="1">
      <c r="B145" s="33"/>
      <c r="C145" s="133" t="s">
        <v>194</v>
      </c>
      <c r="D145" s="133" t="s">
        <v>189</v>
      </c>
      <c r="E145" s="134" t="s">
        <v>210</v>
      </c>
      <c r="F145" s="135" t="s">
        <v>211</v>
      </c>
      <c r="G145" s="136" t="s">
        <v>192</v>
      </c>
      <c r="H145" s="137">
        <v>0.71299999999999997</v>
      </c>
      <c r="I145" s="138"/>
      <c r="J145" s="139">
        <f>ROUND(I145*H145,2)</f>
        <v>0</v>
      </c>
      <c r="K145" s="135" t="s">
        <v>193</v>
      </c>
      <c r="L145" s="33"/>
      <c r="M145" s="140" t="s">
        <v>1</v>
      </c>
      <c r="N145" s="141" t="s">
        <v>46</v>
      </c>
      <c r="P145" s="142">
        <f>O145*H145</f>
        <v>0</v>
      </c>
      <c r="Q145" s="142">
        <v>0</v>
      </c>
      <c r="R145" s="142">
        <f>Q145*H145</f>
        <v>0</v>
      </c>
      <c r="S145" s="142">
        <v>0</v>
      </c>
      <c r="T145" s="143">
        <f>S145*H145</f>
        <v>0</v>
      </c>
      <c r="AR145" s="144" t="s">
        <v>194</v>
      </c>
      <c r="AT145" s="144" t="s">
        <v>189</v>
      </c>
      <c r="AU145" s="144" t="s">
        <v>91</v>
      </c>
      <c r="AY145" s="18" t="s">
        <v>187</v>
      </c>
      <c r="BE145" s="145">
        <f>IF(N145="základní",J145,0)</f>
        <v>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18" t="s">
        <v>21</v>
      </c>
      <c r="BK145" s="145">
        <f>ROUND(I145*H145,2)</f>
        <v>0</v>
      </c>
      <c r="BL145" s="18" t="s">
        <v>194</v>
      </c>
      <c r="BM145" s="144" t="s">
        <v>212</v>
      </c>
    </row>
    <row r="146" spans="2:65" s="14" customFormat="1" ht="10.199999999999999">
      <c r="B146" s="161"/>
      <c r="D146" s="147" t="s">
        <v>196</v>
      </c>
      <c r="E146" s="162" t="s">
        <v>1</v>
      </c>
      <c r="F146" s="163" t="s">
        <v>213</v>
      </c>
      <c r="H146" s="162" t="s">
        <v>1</v>
      </c>
      <c r="I146" s="164"/>
      <c r="L146" s="161"/>
      <c r="M146" s="165"/>
      <c r="T146" s="166"/>
      <c r="AT146" s="162" t="s">
        <v>196</v>
      </c>
      <c r="AU146" s="162" t="s">
        <v>91</v>
      </c>
      <c r="AV146" s="14" t="s">
        <v>21</v>
      </c>
      <c r="AW146" s="14" t="s">
        <v>36</v>
      </c>
      <c r="AX146" s="14" t="s">
        <v>81</v>
      </c>
      <c r="AY146" s="162" t="s">
        <v>187</v>
      </c>
    </row>
    <row r="147" spans="2:65" s="12" customFormat="1" ht="10.199999999999999">
      <c r="B147" s="146"/>
      <c r="D147" s="147" t="s">
        <v>196</v>
      </c>
      <c r="E147" s="148" t="s">
        <v>1</v>
      </c>
      <c r="F147" s="149" t="s">
        <v>214</v>
      </c>
      <c r="H147" s="150">
        <v>0.71299999999999997</v>
      </c>
      <c r="I147" s="151"/>
      <c r="L147" s="146"/>
      <c r="M147" s="152"/>
      <c r="T147" s="153"/>
      <c r="AT147" s="148" t="s">
        <v>196</v>
      </c>
      <c r="AU147" s="148" t="s">
        <v>91</v>
      </c>
      <c r="AV147" s="12" t="s">
        <v>91</v>
      </c>
      <c r="AW147" s="12" t="s">
        <v>36</v>
      </c>
      <c r="AX147" s="12" t="s">
        <v>81</v>
      </c>
      <c r="AY147" s="148" t="s">
        <v>187</v>
      </c>
    </row>
    <row r="148" spans="2:65" s="13" customFormat="1" ht="10.199999999999999">
      <c r="B148" s="154"/>
      <c r="D148" s="147" t="s">
        <v>196</v>
      </c>
      <c r="E148" s="155" t="s">
        <v>1</v>
      </c>
      <c r="F148" s="156" t="s">
        <v>198</v>
      </c>
      <c r="H148" s="157">
        <v>0.71299999999999997</v>
      </c>
      <c r="I148" s="158"/>
      <c r="L148" s="154"/>
      <c r="M148" s="159"/>
      <c r="T148" s="160"/>
      <c r="AT148" s="155" t="s">
        <v>196</v>
      </c>
      <c r="AU148" s="155" t="s">
        <v>91</v>
      </c>
      <c r="AV148" s="13" t="s">
        <v>194</v>
      </c>
      <c r="AW148" s="13" t="s">
        <v>36</v>
      </c>
      <c r="AX148" s="13" t="s">
        <v>21</v>
      </c>
      <c r="AY148" s="155" t="s">
        <v>187</v>
      </c>
    </row>
    <row r="149" spans="2:65" s="1" customFormat="1" ht="37.799999999999997" customHeight="1">
      <c r="B149" s="33"/>
      <c r="C149" s="133" t="s">
        <v>215</v>
      </c>
      <c r="D149" s="133" t="s">
        <v>189</v>
      </c>
      <c r="E149" s="134" t="s">
        <v>216</v>
      </c>
      <c r="F149" s="135" t="s">
        <v>217</v>
      </c>
      <c r="G149" s="136" t="s">
        <v>192</v>
      </c>
      <c r="H149" s="137">
        <v>283.23099999999999</v>
      </c>
      <c r="I149" s="138"/>
      <c r="J149" s="139">
        <f>ROUND(I149*H149,2)</f>
        <v>0</v>
      </c>
      <c r="K149" s="135" t="s">
        <v>193</v>
      </c>
      <c r="L149" s="33"/>
      <c r="M149" s="140" t="s">
        <v>1</v>
      </c>
      <c r="N149" s="141" t="s">
        <v>46</v>
      </c>
      <c r="P149" s="142">
        <f>O149*H149</f>
        <v>0</v>
      </c>
      <c r="Q149" s="142">
        <v>0</v>
      </c>
      <c r="R149" s="142">
        <f>Q149*H149</f>
        <v>0</v>
      </c>
      <c r="S149" s="142">
        <v>0</v>
      </c>
      <c r="T149" s="143">
        <f>S149*H149</f>
        <v>0</v>
      </c>
      <c r="AR149" s="144" t="s">
        <v>194</v>
      </c>
      <c r="AT149" s="144" t="s">
        <v>189</v>
      </c>
      <c r="AU149" s="144" t="s">
        <v>91</v>
      </c>
      <c r="AY149" s="18" t="s">
        <v>187</v>
      </c>
      <c r="BE149" s="145">
        <f>IF(N149="základní",J149,0)</f>
        <v>0</v>
      </c>
      <c r="BF149" s="145">
        <f>IF(N149="snížená",J149,0)</f>
        <v>0</v>
      </c>
      <c r="BG149" s="145">
        <f>IF(N149="zákl. přenesená",J149,0)</f>
        <v>0</v>
      </c>
      <c r="BH149" s="145">
        <f>IF(N149="sníž. přenesená",J149,0)</f>
        <v>0</v>
      </c>
      <c r="BI149" s="145">
        <f>IF(N149="nulová",J149,0)</f>
        <v>0</v>
      </c>
      <c r="BJ149" s="18" t="s">
        <v>21</v>
      </c>
      <c r="BK149" s="145">
        <f>ROUND(I149*H149,2)</f>
        <v>0</v>
      </c>
      <c r="BL149" s="18" t="s">
        <v>194</v>
      </c>
      <c r="BM149" s="144" t="s">
        <v>218</v>
      </c>
    </row>
    <row r="150" spans="2:65" s="1" customFormat="1" ht="19.2">
      <c r="B150" s="33"/>
      <c r="D150" s="147" t="s">
        <v>219</v>
      </c>
      <c r="F150" s="167" t="s">
        <v>220</v>
      </c>
      <c r="I150" s="168"/>
      <c r="L150" s="33"/>
      <c r="M150" s="169"/>
      <c r="T150" s="57"/>
      <c r="AT150" s="18" t="s">
        <v>219</v>
      </c>
      <c r="AU150" s="18" t="s">
        <v>91</v>
      </c>
    </row>
    <row r="151" spans="2:65" s="12" customFormat="1" ht="10.199999999999999">
      <c r="B151" s="146"/>
      <c r="D151" s="147" t="s">
        <v>196</v>
      </c>
      <c r="E151" s="148" t="s">
        <v>1</v>
      </c>
      <c r="F151" s="149" t="s">
        <v>221</v>
      </c>
      <c r="H151" s="150">
        <v>283.94400000000002</v>
      </c>
      <c r="I151" s="151"/>
      <c r="L151" s="146"/>
      <c r="M151" s="152"/>
      <c r="T151" s="153"/>
      <c r="AT151" s="148" t="s">
        <v>196</v>
      </c>
      <c r="AU151" s="148" t="s">
        <v>91</v>
      </c>
      <c r="AV151" s="12" t="s">
        <v>91</v>
      </c>
      <c r="AW151" s="12" t="s">
        <v>36</v>
      </c>
      <c r="AX151" s="12" t="s">
        <v>81</v>
      </c>
      <c r="AY151" s="148" t="s">
        <v>187</v>
      </c>
    </row>
    <row r="152" spans="2:65" s="12" customFormat="1" ht="10.199999999999999">
      <c r="B152" s="146"/>
      <c r="D152" s="147" t="s">
        <v>196</v>
      </c>
      <c r="E152" s="148" t="s">
        <v>1</v>
      </c>
      <c r="F152" s="149" t="s">
        <v>222</v>
      </c>
      <c r="H152" s="150">
        <v>-0.71299999999999997</v>
      </c>
      <c r="I152" s="151"/>
      <c r="L152" s="146"/>
      <c r="M152" s="152"/>
      <c r="T152" s="153"/>
      <c r="AT152" s="148" t="s">
        <v>196</v>
      </c>
      <c r="AU152" s="148" t="s">
        <v>91</v>
      </c>
      <c r="AV152" s="12" t="s">
        <v>91</v>
      </c>
      <c r="AW152" s="12" t="s">
        <v>36</v>
      </c>
      <c r="AX152" s="12" t="s">
        <v>81</v>
      </c>
      <c r="AY152" s="148" t="s">
        <v>187</v>
      </c>
    </row>
    <row r="153" spans="2:65" s="13" customFormat="1" ht="10.199999999999999">
      <c r="B153" s="154"/>
      <c r="D153" s="147" t="s">
        <v>196</v>
      </c>
      <c r="E153" s="155" t="s">
        <v>1</v>
      </c>
      <c r="F153" s="156" t="s">
        <v>198</v>
      </c>
      <c r="H153" s="157">
        <v>283.23099999999999</v>
      </c>
      <c r="I153" s="158"/>
      <c r="L153" s="154"/>
      <c r="M153" s="159"/>
      <c r="T153" s="160"/>
      <c r="AT153" s="155" t="s">
        <v>196</v>
      </c>
      <c r="AU153" s="155" t="s">
        <v>91</v>
      </c>
      <c r="AV153" s="13" t="s">
        <v>194</v>
      </c>
      <c r="AW153" s="13" t="s">
        <v>36</v>
      </c>
      <c r="AX153" s="13" t="s">
        <v>21</v>
      </c>
      <c r="AY153" s="155" t="s">
        <v>187</v>
      </c>
    </row>
    <row r="154" spans="2:65" s="1" customFormat="1" ht="24.15" customHeight="1">
      <c r="B154" s="33"/>
      <c r="C154" s="133" t="s">
        <v>223</v>
      </c>
      <c r="D154" s="133" t="s">
        <v>189</v>
      </c>
      <c r="E154" s="134" t="s">
        <v>224</v>
      </c>
      <c r="F154" s="135" t="s">
        <v>225</v>
      </c>
      <c r="G154" s="136" t="s">
        <v>192</v>
      </c>
      <c r="H154" s="137">
        <v>0.71299999999999997</v>
      </c>
      <c r="I154" s="138"/>
      <c r="J154" s="139">
        <f>ROUND(I154*H154,2)</f>
        <v>0</v>
      </c>
      <c r="K154" s="135" t="s">
        <v>193</v>
      </c>
      <c r="L154" s="33"/>
      <c r="M154" s="140" t="s">
        <v>1</v>
      </c>
      <c r="N154" s="141" t="s">
        <v>46</v>
      </c>
      <c r="P154" s="142">
        <f>O154*H154</f>
        <v>0</v>
      </c>
      <c r="Q154" s="142">
        <v>0</v>
      </c>
      <c r="R154" s="142">
        <f>Q154*H154</f>
        <v>0</v>
      </c>
      <c r="S154" s="142">
        <v>0</v>
      </c>
      <c r="T154" s="143">
        <f>S154*H154</f>
        <v>0</v>
      </c>
      <c r="AR154" s="144" t="s">
        <v>194</v>
      </c>
      <c r="AT154" s="144" t="s">
        <v>189</v>
      </c>
      <c r="AU154" s="144" t="s">
        <v>91</v>
      </c>
      <c r="AY154" s="18" t="s">
        <v>187</v>
      </c>
      <c r="BE154" s="145">
        <f>IF(N154="základní",J154,0)</f>
        <v>0</v>
      </c>
      <c r="BF154" s="145">
        <f>IF(N154="snížená",J154,0)</f>
        <v>0</v>
      </c>
      <c r="BG154" s="145">
        <f>IF(N154="zákl. přenesená",J154,0)</f>
        <v>0</v>
      </c>
      <c r="BH154" s="145">
        <f>IF(N154="sníž. přenesená",J154,0)</f>
        <v>0</v>
      </c>
      <c r="BI154" s="145">
        <f>IF(N154="nulová",J154,0)</f>
        <v>0</v>
      </c>
      <c r="BJ154" s="18" t="s">
        <v>21</v>
      </c>
      <c r="BK154" s="145">
        <f>ROUND(I154*H154,2)</f>
        <v>0</v>
      </c>
      <c r="BL154" s="18" t="s">
        <v>194</v>
      </c>
      <c r="BM154" s="144" t="s">
        <v>226</v>
      </c>
    </row>
    <row r="155" spans="2:65" s="12" customFormat="1" ht="10.199999999999999">
      <c r="B155" s="146"/>
      <c r="D155" s="147" t="s">
        <v>196</v>
      </c>
      <c r="E155" s="148" t="s">
        <v>1</v>
      </c>
      <c r="F155" s="149" t="s">
        <v>214</v>
      </c>
      <c r="H155" s="150">
        <v>0.71299999999999997</v>
      </c>
      <c r="I155" s="151"/>
      <c r="L155" s="146"/>
      <c r="M155" s="152"/>
      <c r="T155" s="153"/>
      <c r="AT155" s="148" t="s">
        <v>196</v>
      </c>
      <c r="AU155" s="148" t="s">
        <v>91</v>
      </c>
      <c r="AV155" s="12" t="s">
        <v>91</v>
      </c>
      <c r="AW155" s="12" t="s">
        <v>36</v>
      </c>
      <c r="AX155" s="12" t="s">
        <v>81</v>
      </c>
      <c r="AY155" s="148" t="s">
        <v>187</v>
      </c>
    </row>
    <row r="156" spans="2:65" s="13" customFormat="1" ht="10.199999999999999">
      <c r="B156" s="154"/>
      <c r="D156" s="147" t="s">
        <v>196</v>
      </c>
      <c r="E156" s="155" t="s">
        <v>1</v>
      </c>
      <c r="F156" s="156" t="s">
        <v>198</v>
      </c>
      <c r="H156" s="157">
        <v>0.71299999999999997</v>
      </c>
      <c r="I156" s="158"/>
      <c r="L156" s="154"/>
      <c r="M156" s="159"/>
      <c r="T156" s="160"/>
      <c r="AT156" s="155" t="s">
        <v>196</v>
      </c>
      <c r="AU156" s="155" t="s">
        <v>91</v>
      </c>
      <c r="AV156" s="13" t="s">
        <v>194</v>
      </c>
      <c r="AW156" s="13" t="s">
        <v>36</v>
      </c>
      <c r="AX156" s="13" t="s">
        <v>21</v>
      </c>
      <c r="AY156" s="155" t="s">
        <v>187</v>
      </c>
    </row>
    <row r="157" spans="2:65" s="1" customFormat="1" ht="24.15" customHeight="1">
      <c r="B157" s="33"/>
      <c r="C157" s="133" t="s">
        <v>227</v>
      </c>
      <c r="D157" s="133" t="s">
        <v>189</v>
      </c>
      <c r="E157" s="134" t="s">
        <v>228</v>
      </c>
      <c r="F157" s="135" t="s">
        <v>229</v>
      </c>
      <c r="G157" s="136" t="s">
        <v>230</v>
      </c>
      <c r="H157" s="137">
        <v>509.81599999999997</v>
      </c>
      <c r="I157" s="138"/>
      <c r="J157" s="139">
        <f>ROUND(I157*H157,2)</f>
        <v>0</v>
      </c>
      <c r="K157" s="135" t="s">
        <v>193</v>
      </c>
      <c r="L157" s="33"/>
      <c r="M157" s="140" t="s">
        <v>1</v>
      </c>
      <c r="N157" s="141" t="s">
        <v>46</v>
      </c>
      <c r="P157" s="142">
        <f>O157*H157</f>
        <v>0</v>
      </c>
      <c r="Q157" s="142">
        <v>0</v>
      </c>
      <c r="R157" s="142">
        <f>Q157*H157</f>
        <v>0</v>
      </c>
      <c r="S157" s="142">
        <v>0</v>
      </c>
      <c r="T157" s="143">
        <f>S157*H157</f>
        <v>0</v>
      </c>
      <c r="AR157" s="144" t="s">
        <v>194</v>
      </c>
      <c r="AT157" s="144" t="s">
        <v>189</v>
      </c>
      <c r="AU157" s="144" t="s">
        <v>91</v>
      </c>
      <c r="AY157" s="18" t="s">
        <v>187</v>
      </c>
      <c r="BE157" s="145">
        <f>IF(N157="základní",J157,0)</f>
        <v>0</v>
      </c>
      <c r="BF157" s="145">
        <f>IF(N157="snížená",J157,0)</f>
        <v>0</v>
      </c>
      <c r="BG157" s="145">
        <f>IF(N157="zákl. přenesená",J157,0)</f>
        <v>0</v>
      </c>
      <c r="BH157" s="145">
        <f>IF(N157="sníž. přenesená",J157,0)</f>
        <v>0</v>
      </c>
      <c r="BI157" s="145">
        <f>IF(N157="nulová",J157,0)</f>
        <v>0</v>
      </c>
      <c r="BJ157" s="18" t="s">
        <v>21</v>
      </c>
      <c r="BK157" s="145">
        <f>ROUND(I157*H157,2)</f>
        <v>0</v>
      </c>
      <c r="BL157" s="18" t="s">
        <v>194</v>
      </c>
      <c r="BM157" s="144" t="s">
        <v>231</v>
      </c>
    </row>
    <row r="158" spans="2:65" s="12" customFormat="1" ht="10.199999999999999">
      <c r="B158" s="146"/>
      <c r="D158" s="147" t="s">
        <v>196</v>
      </c>
      <c r="E158" s="148" t="s">
        <v>1</v>
      </c>
      <c r="F158" s="149" t="s">
        <v>232</v>
      </c>
      <c r="H158" s="150">
        <v>283.23099999999999</v>
      </c>
      <c r="I158" s="151"/>
      <c r="L158" s="146"/>
      <c r="M158" s="152"/>
      <c r="T158" s="153"/>
      <c r="AT158" s="148" t="s">
        <v>196</v>
      </c>
      <c r="AU158" s="148" t="s">
        <v>91</v>
      </c>
      <c r="AV158" s="12" t="s">
        <v>91</v>
      </c>
      <c r="AW158" s="12" t="s">
        <v>36</v>
      </c>
      <c r="AX158" s="12" t="s">
        <v>81</v>
      </c>
      <c r="AY158" s="148" t="s">
        <v>187</v>
      </c>
    </row>
    <row r="159" spans="2:65" s="13" customFormat="1" ht="10.199999999999999">
      <c r="B159" s="154"/>
      <c r="D159" s="147" t="s">
        <v>196</v>
      </c>
      <c r="E159" s="155" t="s">
        <v>1</v>
      </c>
      <c r="F159" s="156" t="s">
        <v>198</v>
      </c>
      <c r="H159" s="157">
        <v>283.23099999999999</v>
      </c>
      <c r="I159" s="158"/>
      <c r="L159" s="154"/>
      <c r="M159" s="159"/>
      <c r="T159" s="160"/>
      <c r="AT159" s="155" t="s">
        <v>196</v>
      </c>
      <c r="AU159" s="155" t="s">
        <v>91</v>
      </c>
      <c r="AV159" s="13" t="s">
        <v>194</v>
      </c>
      <c r="AW159" s="13" t="s">
        <v>36</v>
      </c>
      <c r="AX159" s="13" t="s">
        <v>81</v>
      </c>
      <c r="AY159" s="155" t="s">
        <v>187</v>
      </c>
    </row>
    <row r="160" spans="2:65" s="12" customFormat="1" ht="10.199999999999999">
      <c r="B160" s="146"/>
      <c r="D160" s="147" t="s">
        <v>196</v>
      </c>
      <c r="E160" s="148" t="s">
        <v>1</v>
      </c>
      <c r="F160" s="149" t="s">
        <v>233</v>
      </c>
      <c r="H160" s="150">
        <v>509.81599999999997</v>
      </c>
      <c r="I160" s="151"/>
      <c r="L160" s="146"/>
      <c r="M160" s="152"/>
      <c r="T160" s="153"/>
      <c r="AT160" s="148" t="s">
        <v>196</v>
      </c>
      <c r="AU160" s="148" t="s">
        <v>91</v>
      </c>
      <c r="AV160" s="12" t="s">
        <v>91</v>
      </c>
      <c r="AW160" s="12" t="s">
        <v>36</v>
      </c>
      <c r="AX160" s="12" t="s">
        <v>21</v>
      </c>
      <c r="AY160" s="148" t="s">
        <v>187</v>
      </c>
    </row>
    <row r="161" spans="2:65" s="1" customFormat="1" ht="24.15" customHeight="1">
      <c r="B161" s="33"/>
      <c r="C161" s="133" t="s">
        <v>234</v>
      </c>
      <c r="D161" s="133" t="s">
        <v>189</v>
      </c>
      <c r="E161" s="134" t="s">
        <v>235</v>
      </c>
      <c r="F161" s="135" t="s">
        <v>236</v>
      </c>
      <c r="G161" s="136" t="s">
        <v>192</v>
      </c>
      <c r="H161" s="137">
        <v>0.71299999999999997</v>
      </c>
      <c r="I161" s="138"/>
      <c r="J161" s="139">
        <f>ROUND(I161*H161,2)</f>
        <v>0</v>
      </c>
      <c r="K161" s="135" t="s">
        <v>193</v>
      </c>
      <c r="L161" s="33"/>
      <c r="M161" s="140" t="s">
        <v>1</v>
      </c>
      <c r="N161" s="141" t="s">
        <v>46</v>
      </c>
      <c r="P161" s="142">
        <f>O161*H161</f>
        <v>0</v>
      </c>
      <c r="Q161" s="142">
        <v>0</v>
      </c>
      <c r="R161" s="142">
        <f>Q161*H161</f>
        <v>0</v>
      </c>
      <c r="S161" s="142">
        <v>0</v>
      </c>
      <c r="T161" s="143">
        <f>S161*H161</f>
        <v>0</v>
      </c>
      <c r="AR161" s="144" t="s">
        <v>194</v>
      </c>
      <c r="AT161" s="144" t="s">
        <v>189</v>
      </c>
      <c r="AU161" s="144" t="s">
        <v>91</v>
      </c>
      <c r="AY161" s="18" t="s">
        <v>187</v>
      </c>
      <c r="BE161" s="145">
        <f>IF(N161="základní",J161,0)</f>
        <v>0</v>
      </c>
      <c r="BF161" s="145">
        <f>IF(N161="snížená",J161,0)</f>
        <v>0</v>
      </c>
      <c r="BG161" s="145">
        <f>IF(N161="zákl. přenesená",J161,0)</f>
        <v>0</v>
      </c>
      <c r="BH161" s="145">
        <f>IF(N161="sníž. přenesená",J161,0)</f>
        <v>0</v>
      </c>
      <c r="BI161" s="145">
        <f>IF(N161="nulová",J161,0)</f>
        <v>0</v>
      </c>
      <c r="BJ161" s="18" t="s">
        <v>21</v>
      </c>
      <c r="BK161" s="145">
        <f>ROUND(I161*H161,2)</f>
        <v>0</v>
      </c>
      <c r="BL161" s="18" t="s">
        <v>194</v>
      </c>
      <c r="BM161" s="144" t="s">
        <v>237</v>
      </c>
    </row>
    <row r="162" spans="2:65" s="12" customFormat="1" ht="10.199999999999999">
      <c r="B162" s="146"/>
      <c r="D162" s="147" t="s">
        <v>196</v>
      </c>
      <c r="E162" s="148" t="s">
        <v>1</v>
      </c>
      <c r="F162" s="149" t="s">
        <v>238</v>
      </c>
      <c r="H162" s="150">
        <v>0.71299999999999997</v>
      </c>
      <c r="I162" s="151"/>
      <c r="L162" s="146"/>
      <c r="M162" s="152"/>
      <c r="T162" s="153"/>
      <c r="AT162" s="148" t="s">
        <v>196</v>
      </c>
      <c r="AU162" s="148" t="s">
        <v>91</v>
      </c>
      <c r="AV162" s="12" t="s">
        <v>91</v>
      </c>
      <c r="AW162" s="12" t="s">
        <v>36</v>
      </c>
      <c r="AX162" s="12" t="s">
        <v>81</v>
      </c>
      <c r="AY162" s="148" t="s">
        <v>187</v>
      </c>
    </row>
    <row r="163" spans="2:65" s="13" customFormat="1" ht="10.199999999999999">
      <c r="B163" s="154"/>
      <c r="D163" s="147" t="s">
        <v>196</v>
      </c>
      <c r="E163" s="155" t="s">
        <v>1</v>
      </c>
      <c r="F163" s="156" t="s">
        <v>198</v>
      </c>
      <c r="H163" s="157">
        <v>0.71299999999999997</v>
      </c>
      <c r="I163" s="158"/>
      <c r="L163" s="154"/>
      <c r="M163" s="159"/>
      <c r="T163" s="160"/>
      <c r="AT163" s="155" t="s">
        <v>196</v>
      </c>
      <c r="AU163" s="155" t="s">
        <v>91</v>
      </c>
      <c r="AV163" s="13" t="s">
        <v>194</v>
      </c>
      <c r="AW163" s="13" t="s">
        <v>36</v>
      </c>
      <c r="AX163" s="13" t="s">
        <v>21</v>
      </c>
      <c r="AY163" s="155" t="s">
        <v>187</v>
      </c>
    </row>
    <row r="164" spans="2:65" s="1" customFormat="1" ht="37.799999999999997" customHeight="1">
      <c r="B164" s="33"/>
      <c r="C164" s="133" t="s">
        <v>239</v>
      </c>
      <c r="D164" s="133" t="s">
        <v>189</v>
      </c>
      <c r="E164" s="134" t="s">
        <v>240</v>
      </c>
      <c r="F164" s="135" t="s">
        <v>241</v>
      </c>
      <c r="G164" s="136" t="s">
        <v>192</v>
      </c>
      <c r="H164" s="137">
        <v>2.2480000000000002</v>
      </c>
      <c r="I164" s="138"/>
      <c r="J164" s="139">
        <f>ROUND(I164*H164,2)</f>
        <v>0</v>
      </c>
      <c r="K164" s="135" t="s">
        <v>193</v>
      </c>
      <c r="L164" s="33"/>
      <c r="M164" s="140" t="s">
        <v>1</v>
      </c>
      <c r="N164" s="141" t="s">
        <v>46</v>
      </c>
      <c r="P164" s="142">
        <f>O164*H164</f>
        <v>0</v>
      </c>
      <c r="Q164" s="142">
        <v>0</v>
      </c>
      <c r="R164" s="142">
        <f>Q164*H164</f>
        <v>0</v>
      </c>
      <c r="S164" s="142">
        <v>0</v>
      </c>
      <c r="T164" s="143">
        <f>S164*H164</f>
        <v>0</v>
      </c>
      <c r="AR164" s="144" t="s">
        <v>194</v>
      </c>
      <c r="AT164" s="144" t="s">
        <v>189</v>
      </c>
      <c r="AU164" s="144" t="s">
        <v>91</v>
      </c>
      <c r="AY164" s="18" t="s">
        <v>187</v>
      </c>
      <c r="BE164" s="145">
        <f>IF(N164="základní",J164,0)</f>
        <v>0</v>
      </c>
      <c r="BF164" s="145">
        <f>IF(N164="snížená",J164,0)</f>
        <v>0</v>
      </c>
      <c r="BG164" s="145">
        <f>IF(N164="zákl. přenesená",J164,0)</f>
        <v>0</v>
      </c>
      <c r="BH164" s="145">
        <f>IF(N164="sníž. přenesená",J164,0)</f>
        <v>0</v>
      </c>
      <c r="BI164" s="145">
        <f>IF(N164="nulová",J164,0)</f>
        <v>0</v>
      </c>
      <c r="BJ164" s="18" t="s">
        <v>21</v>
      </c>
      <c r="BK164" s="145">
        <f>ROUND(I164*H164,2)</f>
        <v>0</v>
      </c>
      <c r="BL164" s="18" t="s">
        <v>194</v>
      </c>
      <c r="BM164" s="144" t="s">
        <v>242</v>
      </c>
    </row>
    <row r="165" spans="2:65" s="12" customFormat="1" ht="10.199999999999999">
      <c r="B165" s="146"/>
      <c r="D165" s="147" t="s">
        <v>196</v>
      </c>
      <c r="E165" s="148" t="s">
        <v>1</v>
      </c>
      <c r="F165" s="149" t="s">
        <v>243</v>
      </c>
      <c r="H165" s="150">
        <v>2.2480000000000002</v>
      </c>
      <c r="I165" s="151"/>
      <c r="L165" s="146"/>
      <c r="M165" s="152"/>
      <c r="T165" s="153"/>
      <c r="AT165" s="148" t="s">
        <v>196</v>
      </c>
      <c r="AU165" s="148" t="s">
        <v>91</v>
      </c>
      <c r="AV165" s="12" t="s">
        <v>91</v>
      </c>
      <c r="AW165" s="12" t="s">
        <v>36</v>
      </c>
      <c r="AX165" s="12" t="s">
        <v>81</v>
      </c>
      <c r="AY165" s="148" t="s">
        <v>187</v>
      </c>
    </row>
    <row r="166" spans="2:65" s="13" customFormat="1" ht="10.199999999999999">
      <c r="B166" s="154"/>
      <c r="D166" s="147" t="s">
        <v>196</v>
      </c>
      <c r="E166" s="155" t="s">
        <v>1</v>
      </c>
      <c r="F166" s="156" t="s">
        <v>198</v>
      </c>
      <c r="H166" s="157">
        <v>2.2480000000000002</v>
      </c>
      <c r="I166" s="158"/>
      <c r="L166" s="154"/>
      <c r="M166" s="159"/>
      <c r="T166" s="160"/>
      <c r="AT166" s="155" t="s">
        <v>196</v>
      </c>
      <c r="AU166" s="155" t="s">
        <v>91</v>
      </c>
      <c r="AV166" s="13" t="s">
        <v>194</v>
      </c>
      <c r="AW166" s="13" t="s">
        <v>36</v>
      </c>
      <c r="AX166" s="13" t="s">
        <v>21</v>
      </c>
      <c r="AY166" s="155" t="s">
        <v>187</v>
      </c>
    </row>
    <row r="167" spans="2:65" s="1" customFormat="1" ht="16.5" customHeight="1">
      <c r="B167" s="33"/>
      <c r="C167" s="170" t="s">
        <v>26</v>
      </c>
      <c r="D167" s="170" t="s">
        <v>244</v>
      </c>
      <c r="E167" s="171" t="s">
        <v>245</v>
      </c>
      <c r="F167" s="172" t="s">
        <v>246</v>
      </c>
      <c r="G167" s="173" t="s">
        <v>230</v>
      </c>
      <c r="H167" s="174">
        <v>4.4960000000000004</v>
      </c>
      <c r="I167" s="175"/>
      <c r="J167" s="176">
        <f>ROUND(I167*H167,2)</f>
        <v>0</v>
      </c>
      <c r="K167" s="172" t="s">
        <v>193</v>
      </c>
      <c r="L167" s="177"/>
      <c r="M167" s="178" t="s">
        <v>1</v>
      </c>
      <c r="N167" s="179" t="s">
        <v>46</v>
      </c>
      <c r="P167" s="142">
        <f>O167*H167</f>
        <v>0</v>
      </c>
      <c r="Q167" s="142">
        <v>1</v>
      </c>
      <c r="R167" s="142">
        <f>Q167*H167</f>
        <v>4.4960000000000004</v>
      </c>
      <c r="S167" s="142">
        <v>0</v>
      </c>
      <c r="T167" s="143">
        <f>S167*H167</f>
        <v>0</v>
      </c>
      <c r="AR167" s="144" t="s">
        <v>234</v>
      </c>
      <c r="AT167" s="144" t="s">
        <v>244</v>
      </c>
      <c r="AU167" s="144" t="s">
        <v>91</v>
      </c>
      <c r="AY167" s="18" t="s">
        <v>187</v>
      </c>
      <c r="BE167" s="145">
        <f>IF(N167="základní",J167,0)</f>
        <v>0</v>
      </c>
      <c r="BF167" s="145">
        <f>IF(N167="snížená",J167,0)</f>
        <v>0</v>
      </c>
      <c r="BG167" s="145">
        <f>IF(N167="zákl. přenesená",J167,0)</f>
        <v>0</v>
      </c>
      <c r="BH167" s="145">
        <f>IF(N167="sníž. přenesená",J167,0)</f>
        <v>0</v>
      </c>
      <c r="BI167" s="145">
        <f>IF(N167="nulová",J167,0)</f>
        <v>0</v>
      </c>
      <c r="BJ167" s="18" t="s">
        <v>21</v>
      </c>
      <c r="BK167" s="145">
        <f>ROUND(I167*H167,2)</f>
        <v>0</v>
      </c>
      <c r="BL167" s="18" t="s">
        <v>194</v>
      </c>
      <c r="BM167" s="144" t="s">
        <v>247</v>
      </c>
    </row>
    <row r="168" spans="2:65" s="12" customFormat="1" ht="10.199999999999999">
      <c r="B168" s="146"/>
      <c r="D168" s="147" t="s">
        <v>196</v>
      </c>
      <c r="E168" s="148" t="s">
        <v>1</v>
      </c>
      <c r="F168" s="149" t="s">
        <v>248</v>
      </c>
      <c r="H168" s="150">
        <v>2.2480000000000002</v>
      </c>
      <c r="I168" s="151"/>
      <c r="L168" s="146"/>
      <c r="M168" s="152"/>
      <c r="T168" s="153"/>
      <c r="AT168" s="148" t="s">
        <v>196</v>
      </c>
      <c r="AU168" s="148" t="s">
        <v>91</v>
      </c>
      <c r="AV168" s="12" t="s">
        <v>91</v>
      </c>
      <c r="AW168" s="12" t="s">
        <v>36</v>
      </c>
      <c r="AX168" s="12" t="s">
        <v>81</v>
      </c>
      <c r="AY168" s="148" t="s">
        <v>187</v>
      </c>
    </row>
    <row r="169" spans="2:65" s="13" customFormat="1" ht="10.199999999999999">
      <c r="B169" s="154"/>
      <c r="D169" s="147" t="s">
        <v>196</v>
      </c>
      <c r="E169" s="155" t="s">
        <v>1</v>
      </c>
      <c r="F169" s="156" t="s">
        <v>198</v>
      </c>
      <c r="H169" s="157">
        <v>2.2480000000000002</v>
      </c>
      <c r="I169" s="158"/>
      <c r="L169" s="154"/>
      <c r="M169" s="159"/>
      <c r="T169" s="160"/>
      <c r="AT169" s="155" t="s">
        <v>196</v>
      </c>
      <c r="AU169" s="155" t="s">
        <v>91</v>
      </c>
      <c r="AV169" s="13" t="s">
        <v>194</v>
      </c>
      <c r="AW169" s="13" t="s">
        <v>36</v>
      </c>
      <c r="AX169" s="13" t="s">
        <v>81</v>
      </c>
      <c r="AY169" s="155" t="s">
        <v>187</v>
      </c>
    </row>
    <row r="170" spans="2:65" s="12" customFormat="1" ht="10.199999999999999">
      <c r="B170" s="146"/>
      <c r="D170" s="147" t="s">
        <v>196</v>
      </c>
      <c r="E170" s="148" t="s">
        <v>1</v>
      </c>
      <c r="F170" s="149" t="s">
        <v>249</v>
      </c>
      <c r="H170" s="150">
        <v>4.4960000000000004</v>
      </c>
      <c r="I170" s="151"/>
      <c r="L170" s="146"/>
      <c r="M170" s="152"/>
      <c r="T170" s="153"/>
      <c r="AT170" s="148" t="s">
        <v>196</v>
      </c>
      <c r="AU170" s="148" t="s">
        <v>91</v>
      </c>
      <c r="AV170" s="12" t="s">
        <v>91</v>
      </c>
      <c r="AW170" s="12" t="s">
        <v>36</v>
      </c>
      <c r="AX170" s="12" t="s">
        <v>21</v>
      </c>
      <c r="AY170" s="148" t="s">
        <v>187</v>
      </c>
    </row>
    <row r="171" spans="2:65" s="1" customFormat="1" ht="21.75" customHeight="1">
      <c r="B171" s="33"/>
      <c r="C171" s="133" t="s">
        <v>250</v>
      </c>
      <c r="D171" s="133" t="s">
        <v>189</v>
      </c>
      <c r="E171" s="134" t="s">
        <v>251</v>
      </c>
      <c r="F171" s="135" t="s">
        <v>252</v>
      </c>
      <c r="G171" s="136" t="s">
        <v>253</v>
      </c>
      <c r="H171" s="137">
        <v>1653</v>
      </c>
      <c r="I171" s="138"/>
      <c r="J171" s="139">
        <f>ROUND(I171*H171,2)</f>
        <v>0</v>
      </c>
      <c r="K171" s="135" t="s">
        <v>193</v>
      </c>
      <c r="L171" s="33"/>
      <c r="M171" s="140" t="s">
        <v>1</v>
      </c>
      <c r="N171" s="141" t="s">
        <v>46</v>
      </c>
      <c r="P171" s="142">
        <f>O171*H171</f>
        <v>0</v>
      </c>
      <c r="Q171" s="142">
        <v>0</v>
      </c>
      <c r="R171" s="142">
        <f>Q171*H171</f>
        <v>0</v>
      </c>
      <c r="S171" s="142">
        <v>0</v>
      </c>
      <c r="T171" s="143">
        <f>S171*H171</f>
        <v>0</v>
      </c>
      <c r="AR171" s="144" t="s">
        <v>194</v>
      </c>
      <c r="AT171" s="144" t="s">
        <v>189</v>
      </c>
      <c r="AU171" s="144" t="s">
        <v>91</v>
      </c>
      <c r="AY171" s="18" t="s">
        <v>187</v>
      </c>
      <c r="BE171" s="145">
        <f>IF(N171="základní",J171,0)</f>
        <v>0</v>
      </c>
      <c r="BF171" s="145">
        <f>IF(N171="snížená",J171,0)</f>
        <v>0</v>
      </c>
      <c r="BG171" s="145">
        <f>IF(N171="zákl. přenesená",J171,0)</f>
        <v>0</v>
      </c>
      <c r="BH171" s="145">
        <f>IF(N171="sníž. přenesená",J171,0)</f>
        <v>0</v>
      </c>
      <c r="BI171" s="145">
        <f>IF(N171="nulová",J171,0)</f>
        <v>0</v>
      </c>
      <c r="BJ171" s="18" t="s">
        <v>21</v>
      </c>
      <c r="BK171" s="145">
        <f>ROUND(I171*H171,2)</f>
        <v>0</v>
      </c>
      <c r="BL171" s="18" t="s">
        <v>194</v>
      </c>
      <c r="BM171" s="144" t="s">
        <v>254</v>
      </c>
    </row>
    <row r="172" spans="2:65" s="12" customFormat="1" ht="10.199999999999999">
      <c r="B172" s="146"/>
      <c r="D172" s="147" t="s">
        <v>196</v>
      </c>
      <c r="E172" s="148" t="s">
        <v>1</v>
      </c>
      <c r="F172" s="149" t="s">
        <v>255</v>
      </c>
      <c r="H172" s="150">
        <v>1653</v>
      </c>
      <c r="I172" s="151"/>
      <c r="L172" s="146"/>
      <c r="M172" s="152"/>
      <c r="T172" s="153"/>
      <c r="AT172" s="148" t="s">
        <v>196</v>
      </c>
      <c r="AU172" s="148" t="s">
        <v>91</v>
      </c>
      <c r="AV172" s="12" t="s">
        <v>91</v>
      </c>
      <c r="AW172" s="12" t="s">
        <v>36</v>
      </c>
      <c r="AX172" s="12" t="s">
        <v>81</v>
      </c>
      <c r="AY172" s="148" t="s">
        <v>187</v>
      </c>
    </row>
    <row r="173" spans="2:65" s="13" customFormat="1" ht="10.199999999999999">
      <c r="B173" s="154"/>
      <c r="D173" s="147" t="s">
        <v>196</v>
      </c>
      <c r="E173" s="155" t="s">
        <v>1</v>
      </c>
      <c r="F173" s="156" t="s">
        <v>198</v>
      </c>
      <c r="H173" s="157">
        <v>1653</v>
      </c>
      <c r="I173" s="158"/>
      <c r="L173" s="154"/>
      <c r="M173" s="159"/>
      <c r="T173" s="160"/>
      <c r="AT173" s="155" t="s">
        <v>196</v>
      </c>
      <c r="AU173" s="155" t="s">
        <v>91</v>
      </c>
      <c r="AV173" s="13" t="s">
        <v>194</v>
      </c>
      <c r="AW173" s="13" t="s">
        <v>36</v>
      </c>
      <c r="AX173" s="13" t="s">
        <v>21</v>
      </c>
      <c r="AY173" s="155" t="s">
        <v>187</v>
      </c>
    </row>
    <row r="174" spans="2:65" s="11" customFormat="1" ht="22.8" customHeight="1">
      <c r="B174" s="121"/>
      <c r="D174" s="122" t="s">
        <v>80</v>
      </c>
      <c r="E174" s="131" t="s">
        <v>91</v>
      </c>
      <c r="F174" s="131" t="s">
        <v>256</v>
      </c>
      <c r="I174" s="124"/>
      <c r="J174" s="132">
        <f>BK174</f>
        <v>0</v>
      </c>
      <c r="L174" s="121"/>
      <c r="M174" s="126"/>
      <c r="P174" s="127">
        <f>SUM(P175:P182)</f>
        <v>0</v>
      </c>
      <c r="R174" s="127">
        <f>SUM(R175:R182)</f>
        <v>0.52729821999999993</v>
      </c>
      <c r="T174" s="128">
        <f>SUM(T175:T182)</f>
        <v>0</v>
      </c>
      <c r="AR174" s="122" t="s">
        <v>21</v>
      </c>
      <c r="AT174" s="129" t="s">
        <v>80</v>
      </c>
      <c r="AU174" s="129" t="s">
        <v>21</v>
      </c>
      <c r="AY174" s="122" t="s">
        <v>187</v>
      </c>
      <c r="BK174" s="130">
        <f>SUM(BK175:BK182)</f>
        <v>0</v>
      </c>
    </row>
    <row r="175" spans="2:65" s="1" customFormat="1" ht="16.5" customHeight="1">
      <c r="B175" s="33"/>
      <c r="C175" s="133" t="s">
        <v>8</v>
      </c>
      <c r="D175" s="133" t="s">
        <v>189</v>
      </c>
      <c r="E175" s="134" t="s">
        <v>257</v>
      </c>
      <c r="F175" s="135" t="s">
        <v>258</v>
      </c>
      <c r="G175" s="136" t="s">
        <v>192</v>
      </c>
      <c r="H175" s="137">
        <v>0.17399999999999999</v>
      </c>
      <c r="I175" s="138"/>
      <c r="J175" s="139">
        <f>ROUND(I175*H175,2)</f>
        <v>0</v>
      </c>
      <c r="K175" s="135" t="s">
        <v>193</v>
      </c>
      <c r="L175" s="33"/>
      <c r="M175" s="140" t="s">
        <v>1</v>
      </c>
      <c r="N175" s="141" t="s">
        <v>46</v>
      </c>
      <c r="P175" s="142">
        <f>O175*H175</f>
        <v>0</v>
      </c>
      <c r="Q175" s="142">
        <v>2.3010199999999998</v>
      </c>
      <c r="R175" s="142">
        <f>Q175*H175</f>
        <v>0.40037747999999995</v>
      </c>
      <c r="S175" s="142">
        <v>0</v>
      </c>
      <c r="T175" s="143">
        <f>S175*H175</f>
        <v>0</v>
      </c>
      <c r="AR175" s="144" t="s">
        <v>194</v>
      </c>
      <c r="AT175" s="144" t="s">
        <v>189</v>
      </c>
      <c r="AU175" s="144" t="s">
        <v>91</v>
      </c>
      <c r="AY175" s="18" t="s">
        <v>187</v>
      </c>
      <c r="BE175" s="145">
        <f>IF(N175="základní",J175,0)</f>
        <v>0</v>
      </c>
      <c r="BF175" s="145">
        <f>IF(N175="snížená",J175,0)</f>
        <v>0</v>
      </c>
      <c r="BG175" s="145">
        <f>IF(N175="zákl. přenesená",J175,0)</f>
        <v>0</v>
      </c>
      <c r="BH175" s="145">
        <f>IF(N175="sníž. přenesená",J175,0)</f>
        <v>0</v>
      </c>
      <c r="BI175" s="145">
        <f>IF(N175="nulová",J175,0)</f>
        <v>0</v>
      </c>
      <c r="BJ175" s="18" t="s">
        <v>21</v>
      </c>
      <c r="BK175" s="145">
        <f>ROUND(I175*H175,2)</f>
        <v>0</v>
      </c>
      <c r="BL175" s="18" t="s">
        <v>194</v>
      </c>
      <c r="BM175" s="144" t="s">
        <v>259</v>
      </c>
    </row>
    <row r="176" spans="2:65" s="12" customFormat="1" ht="10.199999999999999">
      <c r="B176" s="146"/>
      <c r="D176" s="147" t="s">
        <v>196</v>
      </c>
      <c r="E176" s="148" t="s">
        <v>1</v>
      </c>
      <c r="F176" s="149" t="s">
        <v>260</v>
      </c>
      <c r="H176" s="150">
        <v>0.17399999999999999</v>
      </c>
      <c r="I176" s="151"/>
      <c r="L176" s="146"/>
      <c r="M176" s="152"/>
      <c r="T176" s="153"/>
      <c r="AT176" s="148" t="s">
        <v>196</v>
      </c>
      <c r="AU176" s="148" t="s">
        <v>91</v>
      </c>
      <c r="AV176" s="12" t="s">
        <v>91</v>
      </c>
      <c r="AW176" s="12" t="s">
        <v>36</v>
      </c>
      <c r="AX176" s="12" t="s">
        <v>21</v>
      </c>
      <c r="AY176" s="148" t="s">
        <v>187</v>
      </c>
    </row>
    <row r="177" spans="2:65" s="1" customFormat="1" ht="16.5" customHeight="1">
      <c r="B177" s="33"/>
      <c r="C177" s="133" t="s">
        <v>261</v>
      </c>
      <c r="D177" s="133" t="s">
        <v>189</v>
      </c>
      <c r="E177" s="134" t="s">
        <v>262</v>
      </c>
      <c r="F177" s="135" t="s">
        <v>263</v>
      </c>
      <c r="G177" s="136" t="s">
        <v>253</v>
      </c>
      <c r="H177" s="137">
        <v>5.5629999999999997</v>
      </c>
      <c r="I177" s="138"/>
      <c r="J177" s="139">
        <f>ROUND(I177*H177,2)</f>
        <v>0</v>
      </c>
      <c r="K177" s="135" t="s">
        <v>193</v>
      </c>
      <c r="L177" s="33"/>
      <c r="M177" s="140" t="s">
        <v>1</v>
      </c>
      <c r="N177" s="141" t="s">
        <v>46</v>
      </c>
      <c r="P177" s="142">
        <f>O177*H177</f>
        <v>0</v>
      </c>
      <c r="Q177" s="142">
        <v>1.762E-2</v>
      </c>
      <c r="R177" s="142">
        <f>Q177*H177</f>
        <v>9.8020059999999992E-2</v>
      </c>
      <c r="S177" s="142">
        <v>0</v>
      </c>
      <c r="T177" s="143">
        <f>S177*H177</f>
        <v>0</v>
      </c>
      <c r="AR177" s="144" t="s">
        <v>194</v>
      </c>
      <c r="AT177" s="144" t="s">
        <v>189</v>
      </c>
      <c r="AU177" s="144" t="s">
        <v>91</v>
      </c>
      <c r="AY177" s="18" t="s">
        <v>187</v>
      </c>
      <c r="BE177" s="145">
        <f>IF(N177="základní",J177,0)</f>
        <v>0</v>
      </c>
      <c r="BF177" s="145">
        <f>IF(N177="snížená",J177,0)</f>
        <v>0</v>
      </c>
      <c r="BG177" s="145">
        <f>IF(N177="zákl. přenesená",J177,0)</f>
        <v>0</v>
      </c>
      <c r="BH177" s="145">
        <f>IF(N177="sníž. přenesená",J177,0)</f>
        <v>0</v>
      </c>
      <c r="BI177" s="145">
        <f>IF(N177="nulová",J177,0)</f>
        <v>0</v>
      </c>
      <c r="BJ177" s="18" t="s">
        <v>21</v>
      </c>
      <c r="BK177" s="145">
        <f>ROUND(I177*H177,2)</f>
        <v>0</v>
      </c>
      <c r="BL177" s="18" t="s">
        <v>194</v>
      </c>
      <c r="BM177" s="144" t="s">
        <v>264</v>
      </c>
    </row>
    <row r="178" spans="2:65" s="1" customFormat="1" ht="19.2">
      <c r="B178" s="33"/>
      <c r="D178" s="147" t="s">
        <v>219</v>
      </c>
      <c r="F178" s="167" t="s">
        <v>265</v>
      </c>
      <c r="I178" s="168"/>
      <c r="L178" s="33"/>
      <c r="M178" s="169"/>
      <c r="T178" s="57"/>
      <c r="AT178" s="18" t="s">
        <v>219</v>
      </c>
      <c r="AU178" s="18" t="s">
        <v>91</v>
      </c>
    </row>
    <row r="179" spans="2:65" s="12" customFormat="1" ht="10.199999999999999">
      <c r="B179" s="146"/>
      <c r="D179" s="147" t="s">
        <v>196</v>
      </c>
      <c r="E179" s="148" t="s">
        <v>1</v>
      </c>
      <c r="F179" s="149" t="s">
        <v>266</v>
      </c>
      <c r="H179" s="150">
        <v>5.5629999999999997</v>
      </c>
      <c r="I179" s="151"/>
      <c r="L179" s="146"/>
      <c r="M179" s="152"/>
      <c r="T179" s="153"/>
      <c r="AT179" s="148" t="s">
        <v>196</v>
      </c>
      <c r="AU179" s="148" t="s">
        <v>91</v>
      </c>
      <c r="AV179" s="12" t="s">
        <v>91</v>
      </c>
      <c r="AW179" s="12" t="s">
        <v>36</v>
      </c>
      <c r="AX179" s="12" t="s">
        <v>81</v>
      </c>
      <c r="AY179" s="148" t="s">
        <v>187</v>
      </c>
    </row>
    <row r="180" spans="2:65" s="13" customFormat="1" ht="10.199999999999999">
      <c r="B180" s="154"/>
      <c r="D180" s="147" t="s">
        <v>196</v>
      </c>
      <c r="E180" s="155" t="s">
        <v>1</v>
      </c>
      <c r="F180" s="156" t="s">
        <v>198</v>
      </c>
      <c r="H180" s="157">
        <v>5.5629999999999997</v>
      </c>
      <c r="I180" s="158"/>
      <c r="L180" s="154"/>
      <c r="M180" s="159"/>
      <c r="T180" s="160"/>
      <c r="AT180" s="155" t="s">
        <v>196</v>
      </c>
      <c r="AU180" s="155" t="s">
        <v>91</v>
      </c>
      <c r="AV180" s="13" t="s">
        <v>194</v>
      </c>
      <c r="AW180" s="13" t="s">
        <v>36</v>
      </c>
      <c r="AX180" s="13" t="s">
        <v>21</v>
      </c>
      <c r="AY180" s="155" t="s">
        <v>187</v>
      </c>
    </row>
    <row r="181" spans="2:65" s="1" customFormat="1" ht="16.5" customHeight="1">
      <c r="B181" s="33"/>
      <c r="C181" s="170" t="s">
        <v>267</v>
      </c>
      <c r="D181" s="170" t="s">
        <v>244</v>
      </c>
      <c r="E181" s="171" t="s">
        <v>268</v>
      </c>
      <c r="F181" s="172" t="s">
        <v>269</v>
      </c>
      <c r="G181" s="173" t="s">
        <v>201</v>
      </c>
      <c r="H181" s="174">
        <v>14.167</v>
      </c>
      <c r="I181" s="175"/>
      <c r="J181" s="176">
        <f>ROUND(I181*H181,2)</f>
        <v>0</v>
      </c>
      <c r="K181" s="172" t="s">
        <v>193</v>
      </c>
      <c r="L181" s="177"/>
      <c r="M181" s="178" t="s">
        <v>1</v>
      </c>
      <c r="N181" s="179" t="s">
        <v>46</v>
      </c>
      <c r="P181" s="142">
        <f>O181*H181</f>
        <v>0</v>
      </c>
      <c r="Q181" s="142">
        <v>2.0400000000000001E-3</v>
      </c>
      <c r="R181" s="142">
        <f>Q181*H181</f>
        <v>2.8900680000000002E-2</v>
      </c>
      <c r="S181" s="142">
        <v>0</v>
      </c>
      <c r="T181" s="143">
        <f>S181*H181</f>
        <v>0</v>
      </c>
      <c r="AR181" s="144" t="s">
        <v>234</v>
      </c>
      <c r="AT181" s="144" t="s">
        <v>244</v>
      </c>
      <c r="AU181" s="144" t="s">
        <v>91</v>
      </c>
      <c r="AY181" s="18" t="s">
        <v>187</v>
      </c>
      <c r="BE181" s="145">
        <f>IF(N181="základní",J181,0)</f>
        <v>0</v>
      </c>
      <c r="BF181" s="145">
        <f>IF(N181="snížená",J181,0)</f>
        <v>0</v>
      </c>
      <c r="BG181" s="145">
        <f>IF(N181="zákl. přenesená",J181,0)</f>
        <v>0</v>
      </c>
      <c r="BH181" s="145">
        <f>IF(N181="sníž. přenesená",J181,0)</f>
        <v>0</v>
      </c>
      <c r="BI181" s="145">
        <f>IF(N181="nulová",J181,0)</f>
        <v>0</v>
      </c>
      <c r="BJ181" s="18" t="s">
        <v>21</v>
      </c>
      <c r="BK181" s="145">
        <f>ROUND(I181*H181,2)</f>
        <v>0</v>
      </c>
      <c r="BL181" s="18" t="s">
        <v>194</v>
      </c>
      <c r="BM181" s="144" t="s">
        <v>270</v>
      </c>
    </row>
    <row r="182" spans="2:65" s="12" customFormat="1" ht="10.199999999999999">
      <c r="B182" s="146"/>
      <c r="D182" s="147" t="s">
        <v>196</v>
      </c>
      <c r="E182" s="148" t="s">
        <v>1</v>
      </c>
      <c r="F182" s="149" t="s">
        <v>204</v>
      </c>
      <c r="H182" s="150">
        <v>14.167</v>
      </c>
      <c r="I182" s="151"/>
      <c r="L182" s="146"/>
      <c r="M182" s="152"/>
      <c r="T182" s="153"/>
      <c r="AT182" s="148" t="s">
        <v>196</v>
      </c>
      <c r="AU182" s="148" t="s">
        <v>91</v>
      </c>
      <c r="AV182" s="12" t="s">
        <v>91</v>
      </c>
      <c r="AW182" s="12" t="s">
        <v>36</v>
      </c>
      <c r="AX182" s="12" t="s">
        <v>21</v>
      </c>
      <c r="AY182" s="148" t="s">
        <v>187</v>
      </c>
    </row>
    <row r="183" spans="2:65" s="11" customFormat="1" ht="22.8" customHeight="1">
      <c r="B183" s="121"/>
      <c r="D183" s="122" t="s">
        <v>80</v>
      </c>
      <c r="E183" s="131" t="s">
        <v>194</v>
      </c>
      <c r="F183" s="131" t="s">
        <v>271</v>
      </c>
      <c r="I183" s="124"/>
      <c r="J183" s="132">
        <f>BK183</f>
        <v>0</v>
      </c>
      <c r="L183" s="121"/>
      <c r="M183" s="126"/>
      <c r="P183" s="127">
        <f>SUM(P184:P189)</f>
        <v>0</v>
      </c>
      <c r="R183" s="127">
        <f>SUM(R184:R189)</f>
        <v>0</v>
      </c>
      <c r="T183" s="128">
        <f>SUM(T184:T189)</f>
        <v>0</v>
      </c>
      <c r="AR183" s="122" t="s">
        <v>21</v>
      </c>
      <c r="AT183" s="129" t="s">
        <v>80</v>
      </c>
      <c r="AU183" s="129" t="s">
        <v>21</v>
      </c>
      <c r="AY183" s="122" t="s">
        <v>187</v>
      </c>
      <c r="BK183" s="130">
        <f>SUM(BK184:BK189)</f>
        <v>0</v>
      </c>
    </row>
    <row r="184" spans="2:65" s="1" customFormat="1" ht="24.15" customHeight="1">
      <c r="B184" s="33"/>
      <c r="C184" s="133" t="s">
        <v>272</v>
      </c>
      <c r="D184" s="133" t="s">
        <v>189</v>
      </c>
      <c r="E184" s="134" t="s">
        <v>273</v>
      </c>
      <c r="F184" s="135" t="s">
        <v>274</v>
      </c>
      <c r="G184" s="136" t="s">
        <v>253</v>
      </c>
      <c r="H184" s="137">
        <v>11.4</v>
      </c>
      <c r="I184" s="138"/>
      <c r="J184" s="139">
        <f>ROUND(I184*H184,2)</f>
        <v>0</v>
      </c>
      <c r="K184" s="135" t="s">
        <v>193</v>
      </c>
      <c r="L184" s="33"/>
      <c r="M184" s="140" t="s">
        <v>1</v>
      </c>
      <c r="N184" s="141" t="s">
        <v>46</v>
      </c>
      <c r="P184" s="142">
        <f>O184*H184</f>
        <v>0</v>
      </c>
      <c r="Q184" s="142">
        <v>0</v>
      </c>
      <c r="R184" s="142">
        <f>Q184*H184</f>
        <v>0</v>
      </c>
      <c r="S184" s="142">
        <v>0</v>
      </c>
      <c r="T184" s="143">
        <f>S184*H184</f>
        <v>0</v>
      </c>
      <c r="AR184" s="144" t="s">
        <v>194</v>
      </c>
      <c r="AT184" s="144" t="s">
        <v>189</v>
      </c>
      <c r="AU184" s="144" t="s">
        <v>91</v>
      </c>
      <c r="AY184" s="18" t="s">
        <v>187</v>
      </c>
      <c r="BE184" s="145">
        <f>IF(N184="základní",J184,0)</f>
        <v>0</v>
      </c>
      <c r="BF184" s="145">
        <f>IF(N184="snížená",J184,0)</f>
        <v>0</v>
      </c>
      <c r="BG184" s="145">
        <f>IF(N184="zákl. přenesená",J184,0)</f>
        <v>0</v>
      </c>
      <c r="BH184" s="145">
        <f>IF(N184="sníž. přenesená",J184,0)</f>
        <v>0</v>
      </c>
      <c r="BI184" s="145">
        <f>IF(N184="nulová",J184,0)</f>
        <v>0</v>
      </c>
      <c r="BJ184" s="18" t="s">
        <v>21</v>
      </c>
      <c r="BK184" s="145">
        <f>ROUND(I184*H184,2)</f>
        <v>0</v>
      </c>
      <c r="BL184" s="18" t="s">
        <v>194</v>
      </c>
      <c r="BM184" s="144" t="s">
        <v>275</v>
      </c>
    </row>
    <row r="185" spans="2:65" s="1" customFormat="1" ht="19.2">
      <c r="B185" s="33"/>
      <c r="D185" s="147" t="s">
        <v>219</v>
      </c>
      <c r="F185" s="167" t="s">
        <v>276</v>
      </c>
      <c r="I185" s="168"/>
      <c r="L185" s="33"/>
      <c r="M185" s="169"/>
      <c r="T185" s="57"/>
      <c r="AT185" s="18" t="s">
        <v>219</v>
      </c>
      <c r="AU185" s="18" t="s">
        <v>91</v>
      </c>
    </row>
    <row r="186" spans="2:65" s="12" customFormat="1" ht="10.199999999999999">
      <c r="B186" s="146"/>
      <c r="D186" s="147" t="s">
        <v>196</v>
      </c>
      <c r="E186" s="148" t="s">
        <v>1</v>
      </c>
      <c r="F186" s="149" t="s">
        <v>277</v>
      </c>
      <c r="H186" s="150">
        <v>11.4</v>
      </c>
      <c r="I186" s="151"/>
      <c r="L186" s="146"/>
      <c r="M186" s="152"/>
      <c r="T186" s="153"/>
      <c r="AT186" s="148" t="s">
        <v>196</v>
      </c>
      <c r="AU186" s="148" t="s">
        <v>91</v>
      </c>
      <c r="AV186" s="12" t="s">
        <v>91</v>
      </c>
      <c r="AW186" s="12" t="s">
        <v>36</v>
      </c>
      <c r="AX186" s="12" t="s">
        <v>21</v>
      </c>
      <c r="AY186" s="148" t="s">
        <v>187</v>
      </c>
    </row>
    <row r="187" spans="2:65" s="1" customFormat="1" ht="16.5" customHeight="1">
      <c r="B187" s="33"/>
      <c r="C187" s="133" t="s">
        <v>278</v>
      </c>
      <c r="D187" s="133" t="s">
        <v>189</v>
      </c>
      <c r="E187" s="134" t="s">
        <v>279</v>
      </c>
      <c r="F187" s="135" t="s">
        <v>280</v>
      </c>
      <c r="G187" s="136" t="s">
        <v>192</v>
      </c>
      <c r="H187" s="137">
        <v>0.8</v>
      </c>
      <c r="I187" s="138"/>
      <c r="J187" s="139">
        <f>ROUND(I187*H187,2)</f>
        <v>0</v>
      </c>
      <c r="K187" s="135" t="s">
        <v>193</v>
      </c>
      <c r="L187" s="33"/>
      <c r="M187" s="140" t="s">
        <v>1</v>
      </c>
      <c r="N187" s="141" t="s">
        <v>46</v>
      </c>
      <c r="P187" s="142">
        <f>O187*H187</f>
        <v>0</v>
      </c>
      <c r="Q187" s="142">
        <v>0</v>
      </c>
      <c r="R187" s="142">
        <f>Q187*H187</f>
        <v>0</v>
      </c>
      <c r="S187" s="142">
        <v>0</v>
      </c>
      <c r="T187" s="143">
        <f>S187*H187</f>
        <v>0</v>
      </c>
      <c r="AR187" s="144" t="s">
        <v>194</v>
      </c>
      <c r="AT187" s="144" t="s">
        <v>189</v>
      </c>
      <c r="AU187" s="144" t="s">
        <v>91</v>
      </c>
      <c r="AY187" s="18" t="s">
        <v>187</v>
      </c>
      <c r="BE187" s="145">
        <f>IF(N187="základní",J187,0)</f>
        <v>0</v>
      </c>
      <c r="BF187" s="145">
        <f>IF(N187="snížená",J187,0)</f>
        <v>0</v>
      </c>
      <c r="BG187" s="145">
        <f>IF(N187="zákl. přenesená",J187,0)</f>
        <v>0</v>
      </c>
      <c r="BH187" s="145">
        <f>IF(N187="sníž. přenesená",J187,0)</f>
        <v>0</v>
      </c>
      <c r="BI187" s="145">
        <f>IF(N187="nulová",J187,0)</f>
        <v>0</v>
      </c>
      <c r="BJ187" s="18" t="s">
        <v>21</v>
      </c>
      <c r="BK187" s="145">
        <f>ROUND(I187*H187,2)</f>
        <v>0</v>
      </c>
      <c r="BL187" s="18" t="s">
        <v>194</v>
      </c>
      <c r="BM187" s="144" t="s">
        <v>281</v>
      </c>
    </row>
    <row r="188" spans="2:65" s="12" customFormat="1" ht="10.199999999999999">
      <c r="B188" s="146"/>
      <c r="D188" s="147" t="s">
        <v>196</v>
      </c>
      <c r="E188" s="148" t="s">
        <v>1</v>
      </c>
      <c r="F188" s="149" t="s">
        <v>282</v>
      </c>
      <c r="H188" s="150">
        <v>0.8</v>
      </c>
      <c r="I188" s="151"/>
      <c r="L188" s="146"/>
      <c r="M188" s="152"/>
      <c r="T188" s="153"/>
      <c r="AT188" s="148" t="s">
        <v>196</v>
      </c>
      <c r="AU188" s="148" t="s">
        <v>91</v>
      </c>
      <c r="AV188" s="12" t="s">
        <v>91</v>
      </c>
      <c r="AW188" s="12" t="s">
        <v>36</v>
      </c>
      <c r="AX188" s="12" t="s">
        <v>81</v>
      </c>
      <c r="AY188" s="148" t="s">
        <v>187</v>
      </c>
    </row>
    <row r="189" spans="2:65" s="13" customFormat="1" ht="10.199999999999999">
      <c r="B189" s="154"/>
      <c r="D189" s="147" t="s">
        <v>196</v>
      </c>
      <c r="E189" s="155" t="s">
        <v>1</v>
      </c>
      <c r="F189" s="156" t="s">
        <v>198</v>
      </c>
      <c r="H189" s="157">
        <v>0.8</v>
      </c>
      <c r="I189" s="158"/>
      <c r="L189" s="154"/>
      <c r="M189" s="159"/>
      <c r="T189" s="160"/>
      <c r="AT189" s="155" t="s">
        <v>196</v>
      </c>
      <c r="AU189" s="155" t="s">
        <v>91</v>
      </c>
      <c r="AV189" s="13" t="s">
        <v>194</v>
      </c>
      <c r="AW189" s="13" t="s">
        <v>36</v>
      </c>
      <c r="AX189" s="13" t="s">
        <v>21</v>
      </c>
      <c r="AY189" s="155" t="s">
        <v>187</v>
      </c>
    </row>
    <row r="190" spans="2:65" s="11" customFormat="1" ht="22.8" customHeight="1">
      <c r="B190" s="121"/>
      <c r="D190" s="122" t="s">
        <v>80</v>
      </c>
      <c r="E190" s="131" t="s">
        <v>215</v>
      </c>
      <c r="F190" s="131" t="s">
        <v>283</v>
      </c>
      <c r="I190" s="124"/>
      <c r="J190" s="132">
        <f>BK190</f>
        <v>0</v>
      </c>
      <c r="L190" s="121"/>
      <c r="M190" s="126"/>
      <c r="P190" s="127">
        <f>SUM(P191:P281)</f>
        <v>0</v>
      </c>
      <c r="R190" s="127">
        <f>SUM(R191:R281)</f>
        <v>610.0200620999999</v>
      </c>
      <c r="T190" s="128">
        <f>SUM(T191:T281)</f>
        <v>0</v>
      </c>
      <c r="AR190" s="122" t="s">
        <v>21</v>
      </c>
      <c r="AT190" s="129" t="s">
        <v>80</v>
      </c>
      <c r="AU190" s="129" t="s">
        <v>21</v>
      </c>
      <c r="AY190" s="122" t="s">
        <v>187</v>
      </c>
      <c r="BK190" s="130">
        <f>SUM(BK191:BK281)</f>
        <v>0</v>
      </c>
    </row>
    <row r="191" spans="2:65" s="1" customFormat="1" ht="21.75" customHeight="1">
      <c r="B191" s="33"/>
      <c r="C191" s="133" t="s">
        <v>284</v>
      </c>
      <c r="D191" s="133" t="s">
        <v>189</v>
      </c>
      <c r="E191" s="134" t="s">
        <v>285</v>
      </c>
      <c r="F191" s="135" t="s">
        <v>286</v>
      </c>
      <c r="G191" s="136" t="s">
        <v>253</v>
      </c>
      <c r="H191" s="137">
        <v>28</v>
      </c>
      <c r="I191" s="138"/>
      <c r="J191" s="139">
        <f>ROUND(I191*H191,2)</f>
        <v>0</v>
      </c>
      <c r="K191" s="135" t="s">
        <v>193</v>
      </c>
      <c r="L191" s="33"/>
      <c r="M191" s="140" t="s">
        <v>1</v>
      </c>
      <c r="N191" s="141" t="s">
        <v>46</v>
      </c>
      <c r="P191" s="142">
        <f>O191*H191</f>
        <v>0</v>
      </c>
      <c r="Q191" s="142">
        <v>0</v>
      </c>
      <c r="R191" s="142">
        <f>Q191*H191</f>
        <v>0</v>
      </c>
      <c r="S191" s="142">
        <v>0</v>
      </c>
      <c r="T191" s="143">
        <f>S191*H191</f>
        <v>0</v>
      </c>
      <c r="AR191" s="144" t="s">
        <v>194</v>
      </c>
      <c r="AT191" s="144" t="s">
        <v>189</v>
      </c>
      <c r="AU191" s="144" t="s">
        <v>91</v>
      </c>
      <c r="AY191" s="18" t="s">
        <v>187</v>
      </c>
      <c r="BE191" s="145">
        <f>IF(N191="základní",J191,0)</f>
        <v>0</v>
      </c>
      <c r="BF191" s="145">
        <f>IF(N191="snížená",J191,0)</f>
        <v>0</v>
      </c>
      <c r="BG191" s="145">
        <f>IF(N191="zákl. přenesená",J191,0)</f>
        <v>0</v>
      </c>
      <c r="BH191" s="145">
        <f>IF(N191="sníž. přenesená",J191,0)</f>
        <v>0</v>
      </c>
      <c r="BI191" s="145">
        <f>IF(N191="nulová",J191,0)</f>
        <v>0</v>
      </c>
      <c r="BJ191" s="18" t="s">
        <v>21</v>
      </c>
      <c r="BK191" s="145">
        <f>ROUND(I191*H191,2)</f>
        <v>0</v>
      </c>
      <c r="BL191" s="18" t="s">
        <v>194</v>
      </c>
      <c r="BM191" s="144" t="s">
        <v>287</v>
      </c>
    </row>
    <row r="192" spans="2:65" s="12" customFormat="1" ht="10.199999999999999">
      <c r="B192" s="146"/>
      <c r="D192" s="147" t="s">
        <v>196</v>
      </c>
      <c r="E192" s="148" t="s">
        <v>1</v>
      </c>
      <c r="F192" s="149" t="s">
        <v>288</v>
      </c>
      <c r="H192" s="150">
        <v>28</v>
      </c>
      <c r="I192" s="151"/>
      <c r="L192" s="146"/>
      <c r="M192" s="152"/>
      <c r="T192" s="153"/>
      <c r="AT192" s="148" t="s">
        <v>196</v>
      </c>
      <c r="AU192" s="148" t="s">
        <v>91</v>
      </c>
      <c r="AV192" s="12" t="s">
        <v>91</v>
      </c>
      <c r="AW192" s="12" t="s">
        <v>36</v>
      </c>
      <c r="AX192" s="12" t="s">
        <v>21</v>
      </c>
      <c r="AY192" s="148" t="s">
        <v>187</v>
      </c>
    </row>
    <row r="193" spans="2:65" s="1" customFormat="1" ht="21.75" customHeight="1">
      <c r="B193" s="33"/>
      <c r="C193" s="133" t="s">
        <v>289</v>
      </c>
      <c r="D193" s="133" t="s">
        <v>189</v>
      </c>
      <c r="E193" s="134" t="s">
        <v>290</v>
      </c>
      <c r="F193" s="135" t="s">
        <v>291</v>
      </c>
      <c r="G193" s="136" t="s">
        <v>253</v>
      </c>
      <c r="H193" s="137">
        <v>367</v>
      </c>
      <c r="I193" s="138"/>
      <c r="J193" s="139">
        <f>ROUND(I193*H193,2)</f>
        <v>0</v>
      </c>
      <c r="K193" s="135" t="s">
        <v>193</v>
      </c>
      <c r="L193" s="33"/>
      <c r="M193" s="140" t="s">
        <v>1</v>
      </c>
      <c r="N193" s="141" t="s">
        <v>46</v>
      </c>
      <c r="P193" s="142">
        <f>O193*H193</f>
        <v>0</v>
      </c>
      <c r="Q193" s="142">
        <v>0</v>
      </c>
      <c r="R193" s="142">
        <f>Q193*H193</f>
        <v>0</v>
      </c>
      <c r="S193" s="142">
        <v>0</v>
      </c>
      <c r="T193" s="143">
        <f>S193*H193</f>
        <v>0</v>
      </c>
      <c r="AR193" s="144" t="s">
        <v>194</v>
      </c>
      <c r="AT193" s="144" t="s">
        <v>189</v>
      </c>
      <c r="AU193" s="144" t="s">
        <v>91</v>
      </c>
      <c r="AY193" s="18" t="s">
        <v>187</v>
      </c>
      <c r="BE193" s="145">
        <f>IF(N193="základní",J193,0)</f>
        <v>0</v>
      </c>
      <c r="BF193" s="145">
        <f>IF(N193="snížená",J193,0)</f>
        <v>0</v>
      </c>
      <c r="BG193" s="145">
        <f>IF(N193="zákl. přenesená",J193,0)</f>
        <v>0</v>
      </c>
      <c r="BH193" s="145">
        <f>IF(N193="sníž. přenesená",J193,0)</f>
        <v>0</v>
      </c>
      <c r="BI193" s="145">
        <f>IF(N193="nulová",J193,0)</f>
        <v>0</v>
      </c>
      <c r="BJ193" s="18" t="s">
        <v>21</v>
      </c>
      <c r="BK193" s="145">
        <f>ROUND(I193*H193,2)</f>
        <v>0</v>
      </c>
      <c r="BL193" s="18" t="s">
        <v>194</v>
      </c>
      <c r="BM193" s="144" t="s">
        <v>292</v>
      </c>
    </row>
    <row r="194" spans="2:65" s="12" customFormat="1" ht="10.199999999999999">
      <c r="B194" s="146"/>
      <c r="D194" s="147" t="s">
        <v>196</v>
      </c>
      <c r="E194" s="148" t="s">
        <v>1</v>
      </c>
      <c r="F194" s="149" t="s">
        <v>293</v>
      </c>
      <c r="H194" s="150">
        <v>367</v>
      </c>
      <c r="I194" s="151"/>
      <c r="L194" s="146"/>
      <c r="M194" s="152"/>
      <c r="T194" s="153"/>
      <c r="AT194" s="148" t="s">
        <v>196</v>
      </c>
      <c r="AU194" s="148" t="s">
        <v>91</v>
      </c>
      <c r="AV194" s="12" t="s">
        <v>91</v>
      </c>
      <c r="AW194" s="12" t="s">
        <v>36</v>
      </c>
      <c r="AX194" s="12" t="s">
        <v>21</v>
      </c>
      <c r="AY194" s="148" t="s">
        <v>187</v>
      </c>
    </row>
    <row r="195" spans="2:65" s="1" customFormat="1" ht="21.75" customHeight="1">
      <c r="B195" s="33"/>
      <c r="C195" s="133" t="s">
        <v>294</v>
      </c>
      <c r="D195" s="133" t="s">
        <v>189</v>
      </c>
      <c r="E195" s="134" t="s">
        <v>295</v>
      </c>
      <c r="F195" s="135" t="s">
        <v>296</v>
      </c>
      <c r="G195" s="136" t="s">
        <v>253</v>
      </c>
      <c r="H195" s="137">
        <v>746</v>
      </c>
      <c r="I195" s="138"/>
      <c r="J195" s="139">
        <f>ROUND(I195*H195,2)</f>
        <v>0</v>
      </c>
      <c r="K195" s="135" t="s">
        <v>193</v>
      </c>
      <c r="L195" s="33"/>
      <c r="M195" s="140" t="s">
        <v>1</v>
      </c>
      <c r="N195" s="141" t="s">
        <v>46</v>
      </c>
      <c r="P195" s="142">
        <f>O195*H195</f>
        <v>0</v>
      </c>
      <c r="Q195" s="142">
        <v>0</v>
      </c>
      <c r="R195" s="142">
        <f>Q195*H195</f>
        <v>0</v>
      </c>
      <c r="S195" s="142">
        <v>0</v>
      </c>
      <c r="T195" s="143">
        <f>S195*H195</f>
        <v>0</v>
      </c>
      <c r="AR195" s="144" t="s">
        <v>194</v>
      </c>
      <c r="AT195" s="144" t="s">
        <v>189</v>
      </c>
      <c r="AU195" s="144" t="s">
        <v>91</v>
      </c>
      <c r="AY195" s="18" t="s">
        <v>187</v>
      </c>
      <c r="BE195" s="145">
        <f>IF(N195="základní",J195,0)</f>
        <v>0</v>
      </c>
      <c r="BF195" s="145">
        <f>IF(N195="snížená",J195,0)</f>
        <v>0</v>
      </c>
      <c r="BG195" s="145">
        <f>IF(N195="zákl. přenesená",J195,0)</f>
        <v>0</v>
      </c>
      <c r="BH195" s="145">
        <f>IF(N195="sníž. přenesená",J195,0)</f>
        <v>0</v>
      </c>
      <c r="BI195" s="145">
        <f>IF(N195="nulová",J195,0)</f>
        <v>0</v>
      </c>
      <c r="BJ195" s="18" t="s">
        <v>21</v>
      </c>
      <c r="BK195" s="145">
        <f>ROUND(I195*H195,2)</f>
        <v>0</v>
      </c>
      <c r="BL195" s="18" t="s">
        <v>194</v>
      </c>
      <c r="BM195" s="144" t="s">
        <v>297</v>
      </c>
    </row>
    <row r="196" spans="2:65" s="12" customFormat="1" ht="10.199999999999999">
      <c r="B196" s="146"/>
      <c r="D196" s="147" t="s">
        <v>196</v>
      </c>
      <c r="E196" s="148" t="s">
        <v>1</v>
      </c>
      <c r="F196" s="149" t="s">
        <v>298</v>
      </c>
      <c r="H196" s="150">
        <v>746</v>
      </c>
      <c r="I196" s="151"/>
      <c r="L196" s="146"/>
      <c r="M196" s="152"/>
      <c r="T196" s="153"/>
      <c r="AT196" s="148" t="s">
        <v>196</v>
      </c>
      <c r="AU196" s="148" t="s">
        <v>91</v>
      </c>
      <c r="AV196" s="12" t="s">
        <v>91</v>
      </c>
      <c r="AW196" s="12" t="s">
        <v>36</v>
      </c>
      <c r="AX196" s="12" t="s">
        <v>21</v>
      </c>
      <c r="AY196" s="148" t="s">
        <v>187</v>
      </c>
    </row>
    <row r="197" spans="2:65" s="1" customFormat="1" ht="21.75" customHeight="1">
      <c r="B197" s="33"/>
      <c r="C197" s="133" t="s">
        <v>299</v>
      </c>
      <c r="D197" s="133" t="s">
        <v>189</v>
      </c>
      <c r="E197" s="134" t="s">
        <v>300</v>
      </c>
      <c r="F197" s="135" t="s">
        <v>301</v>
      </c>
      <c r="G197" s="136" t="s">
        <v>253</v>
      </c>
      <c r="H197" s="137">
        <v>512</v>
      </c>
      <c r="I197" s="138"/>
      <c r="J197" s="139">
        <f>ROUND(I197*H197,2)</f>
        <v>0</v>
      </c>
      <c r="K197" s="135" t="s">
        <v>193</v>
      </c>
      <c r="L197" s="33"/>
      <c r="M197" s="140" t="s">
        <v>1</v>
      </c>
      <c r="N197" s="141" t="s">
        <v>46</v>
      </c>
      <c r="P197" s="142">
        <f>O197*H197</f>
        <v>0</v>
      </c>
      <c r="Q197" s="142">
        <v>0</v>
      </c>
      <c r="R197" s="142">
        <f>Q197*H197</f>
        <v>0</v>
      </c>
      <c r="S197" s="142">
        <v>0</v>
      </c>
      <c r="T197" s="143">
        <f>S197*H197</f>
        <v>0</v>
      </c>
      <c r="AR197" s="144" t="s">
        <v>194</v>
      </c>
      <c r="AT197" s="144" t="s">
        <v>189</v>
      </c>
      <c r="AU197" s="144" t="s">
        <v>91</v>
      </c>
      <c r="AY197" s="18" t="s">
        <v>187</v>
      </c>
      <c r="BE197" s="145">
        <f>IF(N197="základní",J197,0)</f>
        <v>0</v>
      </c>
      <c r="BF197" s="145">
        <f>IF(N197="snížená",J197,0)</f>
        <v>0</v>
      </c>
      <c r="BG197" s="145">
        <f>IF(N197="zákl. přenesená",J197,0)</f>
        <v>0</v>
      </c>
      <c r="BH197" s="145">
        <f>IF(N197="sníž. přenesená",J197,0)</f>
        <v>0</v>
      </c>
      <c r="BI197" s="145">
        <f>IF(N197="nulová",J197,0)</f>
        <v>0</v>
      </c>
      <c r="BJ197" s="18" t="s">
        <v>21</v>
      </c>
      <c r="BK197" s="145">
        <f>ROUND(I197*H197,2)</f>
        <v>0</v>
      </c>
      <c r="BL197" s="18" t="s">
        <v>194</v>
      </c>
      <c r="BM197" s="144" t="s">
        <v>302</v>
      </c>
    </row>
    <row r="198" spans="2:65" s="12" customFormat="1" ht="10.199999999999999">
      <c r="B198" s="146"/>
      <c r="D198" s="147" t="s">
        <v>196</v>
      </c>
      <c r="E198" s="148" t="s">
        <v>1</v>
      </c>
      <c r="F198" s="149" t="s">
        <v>303</v>
      </c>
      <c r="H198" s="150">
        <v>512</v>
      </c>
      <c r="I198" s="151"/>
      <c r="L198" s="146"/>
      <c r="M198" s="152"/>
      <c r="T198" s="153"/>
      <c r="AT198" s="148" t="s">
        <v>196</v>
      </c>
      <c r="AU198" s="148" t="s">
        <v>91</v>
      </c>
      <c r="AV198" s="12" t="s">
        <v>91</v>
      </c>
      <c r="AW198" s="12" t="s">
        <v>36</v>
      </c>
      <c r="AX198" s="12" t="s">
        <v>81</v>
      </c>
      <c r="AY198" s="148" t="s">
        <v>187</v>
      </c>
    </row>
    <row r="199" spans="2:65" s="13" customFormat="1" ht="10.199999999999999">
      <c r="B199" s="154"/>
      <c r="D199" s="147" t="s">
        <v>196</v>
      </c>
      <c r="E199" s="155" t="s">
        <v>1</v>
      </c>
      <c r="F199" s="156" t="s">
        <v>198</v>
      </c>
      <c r="H199" s="157">
        <v>512</v>
      </c>
      <c r="I199" s="158"/>
      <c r="L199" s="154"/>
      <c r="M199" s="159"/>
      <c r="T199" s="160"/>
      <c r="AT199" s="155" t="s">
        <v>196</v>
      </c>
      <c r="AU199" s="155" t="s">
        <v>91</v>
      </c>
      <c r="AV199" s="13" t="s">
        <v>194</v>
      </c>
      <c r="AW199" s="13" t="s">
        <v>36</v>
      </c>
      <c r="AX199" s="13" t="s">
        <v>21</v>
      </c>
      <c r="AY199" s="155" t="s">
        <v>187</v>
      </c>
    </row>
    <row r="200" spans="2:65" s="1" customFormat="1" ht="24.15" customHeight="1">
      <c r="B200" s="33"/>
      <c r="C200" s="133" t="s">
        <v>7</v>
      </c>
      <c r="D200" s="133" t="s">
        <v>189</v>
      </c>
      <c r="E200" s="134" t="s">
        <v>304</v>
      </c>
      <c r="F200" s="135" t="s">
        <v>305</v>
      </c>
      <c r="G200" s="136" t="s">
        <v>253</v>
      </c>
      <c r="H200" s="137">
        <v>720</v>
      </c>
      <c r="I200" s="138"/>
      <c r="J200" s="139">
        <f>ROUND(I200*H200,2)</f>
        <v>0</v>
      </c>
      <c r="K200" s="135" t="s">
        <v>193</v>
      </c>
      <c r="L200" s="33"/>
      <c r="M200" s="140" t="s">
        <v>1</v>
      </c>
      <c r="N200" s="141" t="s">
        <v>46</v>
      </c>
      <c r="P200" s="142">
        <f>O200*H200</f>
        <v>0</v>
      </c>
      <c r="Q200" s="142">
        <v>0</v>
      </c>
      <c r="R200" s="142">
        <f>Q200*H200</f>
        <v>0</v>
      </c>
      <c r="S200" s="142">
        <v>0</v>
      </c>
      <c r="T200" s="143">
        <f>S200*H200</f>
        <v>0</v>
      </c>
      <c r="AR200" s="144" t="s">
        <v>194</v>
      </c>
      <c r="AT200" s="144" t="s">
        <v>189</v>
      </c>
      <c r="AU200" s="144" t="s">
        <v>91</v>
      </c>
      <c r="AY200" s="18" t="s">
        <v>187</v>
      </c>
      <c r="BE200" s="145">
        <f>IF(N200="základní",J200,0)</f>
        <v>0</v>
      </c>
      <c r="BF200" s="145">
        <f>IF(N200="snížená",J200,0)</f>
        <v>0</v>
      </c>
      <c r="BG200" s="145">
        <f>IF(N200="zákl. přenesená",J200,0)</f>
        <v>0</v>
      </c>
      <c r="BH200" s="145">
        <f>IF(N200="sníž. přenesená",J200,0)</f>
        <v>0</v>
      </c>
      <c r="BI200" s="145">
        <f>IF(N200="nulová",J200,0)</f>
        <v>0</v>
      </c>
      <c r="BJ200" s="18" t="s">
        <v>21</v>
      </c>
      <c r="BK200" s="145">
        <f>ROUND(I200*H200,2)</f>
        <v>0</v>
      </c>
      <c r="BL200" s="18" t="s">
        <v>194</v>
      </c>
      <c r="BM200" s="144" t="s">
        <v>306</v>
      </c>
    </row>
    <row r="201" spans="2:65" s="12" customFormat="1" ht="10.199999999999999">
      <c r="B201" s="146"/>
      <c r="D201" s="147" t="s">
        <v>196</v>
      </c>
      <c r="E201" s="148" t="s">
        <v>1</v>
      </c>
      <c r="F201" s="149" t="s">
        <v>307</v>
      </c>
      <c r="H201" s="150">
        <v>720</v>
      </c>
      <c r="I201" s="151"/>
      <c r="L201" s="146"/>
      <c r="M201" s="152"/>
      <c r="T201" s="153"/>
      <c r="AT201" s="148" t="s">
        <v>196</v>
      </c>
      <c r="AU201" s="148" t="s">
        <v>91</v>
      </c>
      <c r="AV201" s="12" t="s">
        <v>91</v>
      </c>
      <c r="AW201" s="12" t="s">
        <v>36</v>
      </c>
      <c r="AX201" s="12" t="s">
        <v>21</v>
      </c>
      <c r="AY201" s="148" t="s">
        <v>187</v>
      </c>
    </row>
    <row r="202" spans="2:65" s="1" customFormat="1" ht="33" customHeight="1">
      <c r="B202" s="33"/>
      <c r="C202" s="133" t="s">
        <v>308</v>
      </c>
      <c r="D202" s="133" t="s">
        <v>189</v>
      </c>
      <c r="E202" s="134" t="s">
        <v>309</v>
      </c>
      <c r="F202" s="135" t="s">
        <v>310</v>
      </c>
      <c r="G202" s="136" t="s">
        <v>253</v>
      </c>
      <c r="H202" s="137">
        <v>514.4</v>
      </c>
      <c r="I202" s="138"/>
      <c r="J202" s="139">
        <f>ROUND(I202*H202,2)</f>
        <v>0</v>
      </c>
      <c r="K202" s="135" t="s">
        <v>193</v>
      </c>
      <c r="L202" s="33"/>
      <c r="M202" s="140" t="s">
        <v>1</v>
      </c>
      <c r="N202" s="141" t="s">
        <v>46</v>
      </c>
      <c r="P202" s="142">
        <f>O202*H202</f>
        <v>0</v>
      </c>
      <c r="Q202" s="142">
        <v>0.1837</v>
      </c>
      <c r="R202" s="142">
        <f>Q202*H202</f>
        <v>94.495279999999994</v>
      </c>
      <c r="S202" s="142">
        <v>0</v>
      </c>
      <c r="T202" s="143">
        <f>S202*H202</f>
        <v>0</v>
      </c>
      <c r="AR202" s="144" t="s">
        <v>194</v>
      </c>
      <c r="AT202" s="144" t="s">
        <v>189</v>
      </c>
      <c r="AU202" s="144" t="s">
        <v>91</v>
      </c>
      <c r="AY202" s="18" t="s">
        <v>187</v>
      </c>
      <c r="BE202" s="145">
        <f>IF(N202="základní",J202,0)</f>
        <v>0</v>
      </c>
      <c r="BF202" s="145">
        <f>IF(N202="snížená",J202,0)</f>
        <v>0</v>
      </c>
      <c r="BG202" s="145">
        <f>IF(N202="zákl. přenesená",J202,0)</f>
        <v>0</v>
      </c>
      <c r="BH202" s="145">
        <f>IF(N202="sníž. přenesená",J202,0)</f>
        <v>0</v>
      </c>
      <c r="BI202" s="145">
        <f>IF(N202="nulová",J202,0)</f>
        <v>0</v>
      </c>
      <c r="BJ202" s="18" t="s">
        <v>21</v>
      </c>
      <c r="BK202" s="145">
        <f>ROUND(I202*H202,2)</f>
        <v>0</v>
      </c>
      <c r="BL202" s="18" t="s">
        <v>194</v>
      </c>
      <c r="BM202" s="144" t="s">
        <v>311</v>
      </c>
    </row>
    <row r="203" spans="2:65" s="12" customFormat="1" ht="10.199999999999999">
      <c r="B203" s="146"/>
      <c r="D203" s="147" t="s">
        <v>196</v>
      </c>
      <c r="E203" s="148" t="s">
        <v>1</v>
      </c>
      <c r="F203" s="149" t="s">
        <v>303</v>
      </c>
      <c r="H203" s="150">
        <v>512</v>
      </c>
      <c r="I203" s="151"/>
      <c r="L203" s="146"/>
      <c r="M203" s="152"/>
      <c r="T203" s="153"/>
      <c r="AT203" s="148" t="s">
        <v>196</v>
      </c>
      <c r="AU203" s="148" t="s">
        <v>91</v>
      </c>
      <c r="AV203" s="12" t="s">
        <v>91</v>
      </c>
      <c r="AW203" s="12" t="s">
        <v>36</v>
      </c>
      <c r="AX203" s="12" t="s">
        <v>81</v>
      </c>
      <c r="AY203" s="148" t="s">
        <v>187</v>
      </c>
    </row>
    <row r="204" spans="2:65" s="14" customFormat="1" ht="10.199999999999999">
      <c r="B204" s="161"/>
      <c r="D204" s="147" t="s">
        <v>196</v>
      </c>
      <c r="E204" s="162" t="s">
        <v>1</v>
      </c>
      <c r="F204" s="163" t="s">
        <v>312</v>
      </c>
      <c r="H204" s="162" t="s">
        <v>1</v>
      </c>
      <c r="I204" s="164"/>
      <c r="L204" s="161"/>
      <c r="M204" s="165"/>
      <c r="T204" s="166"/>
      <c r="AT204" s="162" t="s">
        <v>196</v>
      </c>
      <c r="AU204" s="162" t="s">
        <v>91</v>
      </c>
      <c r="AV204" s="14" t="s">
        <v>21</v>
      </c>
      <c r="AW204" s="14" t="s">
        <v>36</v>
      </c>
      <c r="AX204" s="14" t="s">
        <v>81</v>
      </c>
      <c r="AY204" s="162" t="s">
        <v>187</v>
      </c>
    </row>
    <row r="205" spans="2:65" s="14" customFormat="1" ht="10.199999999999999">
      <c r="B205" s="161"/>
      <c r="D205" s="147" t="s">
        <v>196</v>
      </c>
      <c r="E205" s="162" t="s">
        <v>1</v>
      </c>
      <c r="F205" s="163" t="s">
        <v>313</v>
      </c>
      <c r="H205" s="162" t="s">
        <v>1</v>
      </c>
      <c r="I205" s="164"/>
      <c r="L205" s="161"/>
      <c r="M205" s="165"/>
      <c r="T205" s="166"/>
      <c r="AT205" s="162" t="s">
        <v>196</v>
      </c>
      <c r="AU205" s="162" t="s">
        <v>91</v>
      </c>
      <c r="AV205" s="14" t="s">
        <v>21</v>
      </c>
      <c r="AW205" s="14" t="s">
        <v>36</v>
      </c>
      <c r="AX205" s="14" t="s">
        <v>81</v>
      </c>
      <c r="AY205" s="162" t="s">
        <v>187</v>
      </c>
    </row>
    <row r="206" spans="2:65" s="15" customFormat="1" ht="10.199999999999999">
      <c r="B206" s="180"/>
      <c r="D206" s="147" t="s">
        <v>196</v>
      </c>
      <c r="E206" s="181" t="s">
        <v>1</v>
      </c>
      <c r="F206" s="182" t="s">
        <v>314</v>
      </c>
      <c r="H206" s="183">
        <v>512</v>
      </c>
      <c r="I206" s="184"/>
      <c r="L206" s="180"/>
      <c r="M206" s="185"/>
      <c r="T206" s="186"/>
      <c r="AT206" s="181" t="s">
        <v>196</v>
      </c>
      <c r="AU206" s="181" t="s">
        <v>91</v>
      </c>
      <c r="AV206" s="15" t="s">
        <v>205</v>
      </c>
      <c r="AW206" s="15" t="s">
        <v>36</v>
      </c>
      <c r="AX206" s="15" t="s">
        <v>81</v>
      </c>
      <c r="AY206" s="181" t="s">
        <v>187</v>
      </c>
    </row>
    <row r="207" spans="2:65" s="12" customFormat="1" ht="10.199999999999999">
      <c r="B207" s="146"/>
      <c r="D207" s="147" t="s">
        <v>196</v>
      </c>
      <c r="E207" s="148" t="s">
        <v>1</v>
      </c>
      <c r="F207" s="149" t="s">
        <v>315</v>
      </c>
      <c r="H207" s="150">
        <v>2.4</v>
      </c>
      <c r="I207" s="151"/>
      <c r="L207" s="146"/>
      <c r="M207" s="152"/>
      <c r="T207" s="153"/>
      <c r="AT207" s="148" t="s">
        <v>196</v>
      </c>
      <c r="AU207" s="148" t="s">
        <v>91</v>
      </c>
      <c r="AV207" s="12" t="s">
        <v>91</v>
      </c>
      <c r="AW207" s="12" t="s">
        <v>36</v>
      </c>
      <c r="AX207" s="12" t="s">
        <v>81</v>
      </c>
      <c r="AY207" s="148" t="s">
        <v>187</v>
      </c>
    </row>
    <row r="208" spans="2:65" s="14" customFormat="1" ht="10.199999999999999">
      <c r="B208" s="161"/>
      <c r="D208" s="147" t="s">
        <v>196</v>
      </c>
      <c r="E208" s="162" t="s">
        <v>1</v>
      </c>
      <c r="F208" s="163" t="s">
        <v>316</v>
      </c>
      <c r="H208" s="162" t="s">
        <v>1</v>
      </c>
      <c r="I208" s="164"/>
      <c r="L208" s="161"/>
      <c r="M208" s="165"/>
      <c r="T208" s="166"/>
      <c r="AT208" s="162" t="s">
        <v>196</v>
      </c>
      <c r="AU208" s="162" t="s">
        <v>91</v>
      </c>
      <c r="AV208" s="14" t="s">
        <v>21</v>
      </c>
      <c r="AW208" s="14" t="s">
        <v>36</v>
      </c>
      <c r="AX208" s="14" t="s">
        <v>81</v>
      </c>
      <c r="AY208" s="162" t="s">
        <v>187</v>
      </c>
    </row>
    <row r="209" spans="2:65" s="15" customFormat="1" ht="10.199999999999999">
      <c r="B209" s="180"/>
      <c r="D209" s="147" t="s">
        <v>196</v>
      </c>
      <c r="E209" s="181" t="s">
        <v>1</v>
      </c>
      <c r="F209" s="182" t="s">
        <v>314</v>
      </c>
      <c r="H209" s="183">
        <v>2.4</v>
      </c>
      <c r="I209" s="184"/>
      <c r="L209" s="180"/>
      <c r="M209" s="185"/>
      <c r="T209" s="186"/>
      <c r="AT209" s="181" t="s">
        <v>196</v>
      </c>
      <c r="AU209" s="181" t="s">
        <v>91</v>
      </c>
      <c r="AV209" s="15" t="s">
        <v>205</v>
      </c>
      <c r="AW209" s="15" t="s">
        <v>36</v>
      </c>
      <c r="AX209" s="15" t="s">
        <v>81</v>
      </c>
      <c r="AY209" s="181" t="s">
        <v>187</v>
      </c>
    </row>
    <row r="210" spans="2:65" s="13" customFormat="1" ht="10.199999999999999">
      <c r="B210" s="154"/>
      <c r="D210" s="147" t="s">
        <v>196</v>
      </c>
      <c r="E210" s="155" t="s">
        <v>1</v>
      </c>
      <c r="F210" s="156" t="s">
        <v>198</v>
      </c>
      <c r="H210" s="157">
        <v>514.4</v>
      </c>
      <c r="I210" s="158"/>
      <c r="L210" s="154"/>
      <c r="M210" s="159"/>
      <c r="T210" s="160"/>
      <c r="AT210" s="155" t="s">
        <v>196</v>
      </c>
      <c r="AU210" s="155" t="s">
        <v>91</v>
      </c>
      <c r="AV210" s="13" t="s">
        <v>194</v>
      </c>
      <c r="AW210" s="13" t="s">
        <v>36</v>
      </c>
      <c r="AX210" s="13" t="s">
        <v>21</v>
      </c>
      <c r="AY210" s="155" t="s">
        <v>187</v>
      </c>
    </row>
    <row r="211" spans="2:65" s="1" customFormat="1" ht="16.5" customHeight="1">
      <c r="B211" s="33"/>
      <c r="C211" s="170" t="s">
        <v>317</v>
      </c>
      <c r="D211" s="170" t="s">
        <v>244</v>
      </c>
      <c r="E211" s="171" t="s">
        <v>318</v>
      </c>
      <c r="F211" s="172" t="s">
        <v>319</v>
      </c>
      <c r="G211" s="173" t="s">
        <v>253</v>
      </c>
      <c r="H211" s="174">
        <v>517.12</v>
      </c>
      <c r="I211" s="175"/>
      <c r="J211" s="176">
        <f>ROUND(I211*H211,2)</f>
        <v>0</v>
      </c>
      <c r="K211" s="172" t="s">
        <v>1</v>
      </c>
      <c r="L211" s="177"/>
      <c r="M211" s="178" t="s">
        <v>1</v>
      </c>
      <c r="N211" s="179" t="s">
        <v>46</v>
      </c>
      <c r="P211" s="142">
        <f>O211*H211</f>
        <v>0</v>
      </c>
      <c r="Q211" s="142">
        <v>0.222</v>
      </c>
      <c r="R211" s="142">
        <f>Q211*H211</f>
        <v>114.80064</v>
      </c>
      <c r="S211" s="142">
        <v>0</v>
      </c>
      <c r="T211" s="143">
        <f>S211*H211</f>
        <v>0</v>
      </c>
      <c r="AR211" s="144" t="s">
        <v>234</v>
      </c>
      <c r="AT211" s="144" t="s">
        <v>244</v>
      </c>
      <c r="AU211" s="144" t="s">
        <v>91</v>
      </c>
      <c r="AY211" s="18" t="s">
        <v>187</v>
      </c>
      <c r="BE211" s="145">
        <f>IF(N211="základní",J211,0)</f>
        <v>0</v>
      </c>
      <c r="BF211" s="145">
        <f>IF(N211="snížená",J211,0)</f>
        <v>0</v>
      </c>
      <c r="BG211" s="145">
        <f>IF(N211="zákl. přenesená",J211,0)</f>
        <v>0</v>
      </c>
      <c r="BH211" s="145">
        <f>IF(N211="sníž. přenesená",J211,0)</f>
        <v>0</v>
      </c>
      <c r="BI211" s="145">
        <f>IF(N211="nulová",J211,0)</f>
        <v>0</v>
      </c>
      <c r="BJ211" s="18" t="s">
        <v>21</v>
      </c>
      <c r="BK211" s="145">
        <f>ROUND(I211*H211,2)</f>
        <v>0</v>
      </c>
      <c r="BL211" s="18" t="s">
        <v>194</v>
      </c>
      <c r="BM211" s="144" t="s">
        <v>320</v>
      </c>
    </row>
    <row r="212" spans="2:65" s="1" customFormat="1" ht="28.8">
      <c r="B212" s="33"/>
      <c r="D212" s="147" t="s">
        <v>219</v>
      </c>
      <c r="F212" s="167" t="s">
        <v>321</v>
      </c>
      <c r="I212" s="168"/>
      <c r="L212" s="33"/>
      <c r="M212" s="169"/>
      <c r="T212" s="57"/>
      <c r="AT212" s="18" t="s">
        <v>219</v>
      </c>
      <c r="AU212" s="18" t="s">
        <v>91</v>
      </c>
    </row>
    <row r="213" spans="2:65" s="12" customFormat="1" ht="10.199999999999999">
      <c r="B213" s="146"/>
      <c r="D213" s="147" t="s">
        <v>196</v>
      </c>
      <c r="E213" s="148" t="s">
        <v>1</v>
      </c>
      <c r="F213" s="149" t="s">
        <v>303</v>
      </c>
      <c r="H213" s="150">
        <v>512</v>
      </c>
      <c r="I213" s="151"/>
      <c r="L213" s="146"/>
      <c r="M213" s="152"/>
      <c r="T213" s="153"/>
      <c r="AT213" s="148" t="s">
        <v>196</v>
      </c>
      <c r="AU213" s="148" t="s">
        <v>91</v>
      </c>
      <c r="AV213" s="12" t="s">
        <v>91</v>
      </c>
      <c r="AW213" s="12" t="s">
        <v>36</v>
      </c>
      <c r="AX213" s="12" t="s">
        <v>81</v>
      </c>
      <c r="AY213" s="148" t="s">
        <v>187</v>
      </c>
    </row>
    <row r="214" spans="2:65" s="13" customFormat="1" ht="10.199999999999999">
      <c r="B214" s="154"/>
      <c r="D214" s="147" t="s">
        <v>196</v>
      </c>
      <c r="E214" s="155" t="s">
        <v>1</v>
      </c>
      <c r="F214" s="156" t="s">
        <v>198</v>
      </c>
      <c r="H214" s="157">
        <v>512</v>
      </c>
      <c r="I214" s="158"/>
      <c r="L214" s="154"/>
      <c r="M214" s="159"/>
      <c r="T214" s="160"/>
      <c r="AT214" s="155" t="s">
        <v>196</v>
      </c>
      <c r="AU214" s="155" t="s">
        <v>91</v>
      </c>
      <c r="AV214" s="13" t="s">
        <v>194</v>
      </c>
      <c r="AW214" s="13" t="s">
        <v>36</v>
      </c>
      <c r="AX214" s="13" t="s">
        <v>81</v>
      </c>
      <c r="AY214" s="155" t="s">
        <v>187</v>
      </c>
    </row>
    <row r="215" spans="2:65" s="12" customFormat="1" ht="10.199999999999999">
      <c r="B215" s="146"/>
      <c r="D215" s="147" t="s">
        <v>196</v>
      </c>
      <c r="E215" s="148" t="s">
        <v>1</v>
      </c>
      <c r="F215" s="149" t="s">
        <v>322</v>
      </c>
      <c r="H215" s="150">
        <v>517.12</v>
      </c>
      <c r="I215" s="151"/>
      <c r="L215" s="146"/>
      <c r="M215" s="152"/>
      <c r="T215" s="153"/>
      <c r="AT215" s="148" t="s">
        <v>196</v>
      </c>
      <c r="AU215" s="148" t="s">
        <v>91</v>
      </c>
      <c r="AV215" s="12" t="s">
        <v>91</v>
      </c>
      <c r="AW215" s="12" t="s">
        <v>36</v>
      </c>
      <c r="AX215" s="12" t="s">
        <v>21</v>
      </c>
      <c r="AY215" s="148" t="s">
        <v>187</v>
      </c>
    </row>
    <row r="216" spans="2:65" s="1" customFormat="1" ht="16.5" customHeight="1">
      <c r="B216" s="33"/>
      <c r="C216" s="170" t="s">
        <v>323</v>
      </c>
      <c r="D216" s="170" t="s">
        <v>244</v>
      </c>
      <c r="E216" s="171" t="s">
        <v>324</v>
      </c>
      <c r="F216" s="172" t="s">
        <v>325</v>
      </c>
      <c r="G216" s="173" t="s">
        <v>253</v>
      </c>
      <c r="H216" s="174">
        <v>2.472</v>
      </c>
      <c r="I216" s="175"/>
      <c r="J216" s="176">
        <f>ROUND(I216*H216,2)</f>
        <v>0</v>
      </c>
      <c r="K216" s="172" t="s">
        <v>1</v>
      </c>
      <c r="L216" s="177"/>
      <c r="M216" s="178" t="s">
        <v>1</v>
      </c>
      <c r="N216" s="179" t="s">
        <v>46</v>
      </c>
      <c r="P216" s="142">
        <f>O216*H216</f>
        <v>0</v>
      </c>
      <c r="Q216" s="142">
        <v>0.222</v>
      </c>
      <c r="R216" s="142">
        <f>Q216*H216</f>
        <v>0.54878400000000005</v>
      </c>
      <c r="S216" s="142">
        <v>0</v>
      </c>
      <c r="T216" s="143">
        <f>S216*H216</f>
        <v>0</v>
      </c>
      <c r="AR216" s="144" t="s">
        <v>234</v>
      </c>
      <c r="AT216" s="144" t="s">
        <v>244</v>
      </c>
      <c r="AU216" s="144" t="s">
        <v>91</v>
      </c>
      <c r="AY216" s="18" t="s">
        <v>187</v>
      </c>
      <c r="BE216" s="145">
        <f>IF(N216="základní",J216,0)</f>
        <v>0</v>
      </c>
      <c r="BF216" s="145">
        <f>IF(N216="snížená",J216,0)</f>
        <v>0</v>
      </c>
      <c r="BG216" s="145">
        <f>IF(N216="zákl. přenesená",J216,0)</f>
        <v>0</v>
      </c>
      <c r="BH216" s="145">
        <f>IF(N216="sníž. přenesená",J216,0)</f>
        <v>0</v>
      </c>
      <c r="BI216" s="145">
        <f>IF(N216="nulová",J216,0)</f>
        <v>0</v>
      </c>
      <c r="BJ216" s="18" t="s">
        <v>21</v>
      </c>
      <c r="BK216" s="145">
        <f>ROUND(I216*H216,2)</f>
        <v>0</v>
      </c>
      <c r="BL216" s="18" t="s">
        <v>194</v>
      </c>
      <c r="BM216" s="144" t="s">
        <v>326</v>
      </c>
    </row>
    <row r="217" spans="2:65" s="1" customFormat="1" ht="28.8">
      <c r="B217" s="33"/>
      <c r="D217" s="147" t="s">
        <v>219</v>
      </c>
      <c r="F217" s="167" t="s">
        <v>327</v>
      </c>
      <c r="I217" s="168"/>
      <c r="L217" s="33"/>
      <c r="M217" s="169"/>
      <c r="T217" s="57"/>
      <c r="AT217" s="18" t="s">
        <v>219</v>
      </c>
      <c r="AU217" s="18" t="s">
        <v>91</v>
      </c>
    </row>
    <row r="218" spans="2:65" s="12" customFormat="1" ht="10.199999999999999">
      <c r="B218" s="146"/>
      <c r="D218" s="147" t="s">
        <v>196</v>
      </c>
      <c r="E218" s="148" t="s">
        <v>1</v>
      </c>
      <c r="F218" s="149" t="s">
        <v>315</v>
      </c>
      <c r="H218" s="150">
        <v>2.4</v>
      </c>
      <c r="I218" s="151"/>
      <c r="L218" s="146"/>
      <c r="M218" s="152"/>
      <c r="T218" s="153"/>
      <c r="AT218" s="148" t="s">
        <v>196</v>
      </c>
      <c r="AU218" s="148" t="s">
        <v>91</v>
      </c>
      <c r="AV218" s="12" t="s">
        <v>91</v>
      </c>
      <c r="AW218" s="12" t="s">
        <v>36</v>
      </c>
      <c r="AX218" s="12" t="s">
        <v>81</v>
      </c>
      <c r="AY218" s="148" t="s">
        <v>187</v>
      </c>
    </row>
    <row r="219" spans="2:65" s="13" customFormat="1" ht="10.199999999999999">
      <c r="B219" s="154"/>
      <c r="D219" s="147" t="s">
        <v>196</v>
      </c>
      <c r="E219" s="155" t="s">
        <v>1</v>
      </c>
      <c r="F219" s="156" t="s">
        <v>198</v>
      </c>
      <c r="H219" s="157">
        <v>2.4</v>
      </c>
      <c r="I219" s="158"/>
      <c r="L219" s="154"/>
      <c r="M219" s="159"/>
      <c r="T219" s="160"/>
      <c r="AT219" s="155" t="s">
        <v>196</v>
      </c>
      <c r="AU219" s="155" t="s">
        <v>91</v>
      </c>
      <c r="AV219" s="13" t="s">
        <v>194</v>
      </c>
      <c r="AW219" s="13" t="s">
        <v>36</v>
      </c>
      <c r="AX219" s="13" t="s">
        <v>81</v>
      </c>
      <c r="AY219" s="155" t="s">
        <v>187</v>
      </c>
    </row>
    <row r="220" spans="2:65" s="12" customFormat="1" ht="10.199999999999999">
      <c r="B220" s="146"/>
      <c r="D220" s="147" t="s">
        <v>196</v>
      </c>
      <c r="E220" s="148" t="s">
        <v>1</v>
      </c>
      <c r="F220" s="149" t="s">
        <v>328</v>
      </c>
      <c r="H220" s="150">
        <v>2.472</v>
      </c>
      <c r="I220" s="151"/>
      <c r="L220" s="146"/>
      <c r="M220" s="152"/>
      <c r="T220" s="153"/>
      <c r="AT220" s="148" t="s">
        <v>196</v>
      </c>
      <c r="AU220" s="148" t="s">
        <v>91</v>
      </c>
      <c r="AV220" s="12" t="s">
        <v>91</v>
      </c>
      <c r="AW220" s="12" t="s">
        <v>36</v>
      </c>
      <c r="AX220" s="12" t="s">
        <v>21</v>
      </c>
      <c r="AY220" s="148" t="s">
        <v>187</v>
      </c>
    </row>
    <row r="221" spans="2:65" s="1" customFormat="1" ht="33" customHeight="1">
      <c r="B221" s="33"/>
      <c r="C221" s="133" t="s">
        <v>329</v>
      </c>
      <c r="D221" s="133" t="s">
        <v>189</v>
      </c>
      <c r="E221" s="134" t="s">
        <v>330</v>
      </c>
      <c r="F221" s="135" t="s">
        <v>331</v>
      </c>
      <c r="G221" s="136" t="s">
        <v>253</v>
      </c>
      <c r="H221" s="137">
        <v>215.01</v>
      </c>
      <c r="I221" s="138"/>
      <c r="J221" s="139">
        <f>ROUND(I221*H221,2)</f>
        <v>0</v>
      </c>
      <c r="K221" s="135" t="s">
        <v>193</v>
      </c>
      <c r="L221" s="33"/>
      <c r="M221" s="140" t="s">
        <v>1</v>
      </c>
      <c r="N221" s="141" t="s">
        <v>46</v>
      </c>
      <c r="P221" s="142">
        <f>O221*H221</f>
        <v>0</v>
      </c>
      <c r="Q221" s="142">
        <v>0.25080999999999998</v>
      </c>
      <c r="R221" s="142">
        <f>Q221*H221</f>
        <v>53.92665809999999</v>
      </c>
      <c r="S221" s="142">
        <v>0</v>
      </c>
      <c r="T221" s="143">
        <f>S221*H221</f>
        <v>0</v>
      </c>
      <c r="AR221" s="144" t="s">
        <v>194</v>
      </c>
      <c r="AT221" s="144" t="s">
        <v>189</v>
      </c>
      <c r="AU221" s="144" t="s">
        <v>91</v>
      </c>
      <c r="AY221" s="18" t="s">
        <v>187</v>
      </c>
      <c r="BE221" s="145">
        <f>IF(N221="základní",J221,0)</f>
        <v>0</v>
      </c>
      <c r="BF221" s="145">
        <f>IF(N221="snížená",J221,0)</f>
        <v>0</v>
      </c>
      <c r="BG221" s="145">
        <f>IF(N221="zákl. přenesená",J221,0)</f>
        <v>0</v>
      </c>
      <c r="BH221" s="145">
        <f>IF(N221="sníž. přenesená",J221,0)</f>
        <v>0</v>
      </c>
      <c r="BI221" s="145">
        <f>IF(N221="nulová",J221,0)</f>
        <v>0</v>
      </c>
      <c r="BJ221" s="18" t="s">
        <v>21</v>
      </c>
      <c r="BK221" s="145">
        <f>ROUND(I221*H221,2)</f>
        <v>0</v>
      </c>
      <c r="BL221" s="18" t="s">
        <v>194</v>
      </c>
      <c r="BM221" s="144" t="s">
        <v>332</v>
      </c>
    </row>
    <row r="222" spans="2:65" s="1" customFormat="1" ht="19.2">
      <c r="B222" s="33"/>
      <c r="D222" s="147" t="s">
        <v>219</v>
      </c>
      <c r="F222" s="167" t="s">
        <v>333</v>
      </c>
      <c r="I222" s="168"/>
      <c r="L222" s="33"/>
      <c r="M222" s="169"/>
      <c r="T222" s="57"/>
      <c r="AT222" s="18" t="s">
        <v>219</v>
      </c>
      <c r="AU222" s="18" t="s">
        <v>91</v>
      </c>
    </row>
    <row r="223" spans="2:65" s="12" customFormat="1" ht="10.199999999999999">
      <c r="B223" s="146"/>
      <c r="D223" s="147" t="s">
        <v>196</v>
      </c>
      <c r="E223" s="148" t="s">
        <v>1</v>
      </c>
      <c r="F223" s="149" t="s">
        <v>334</v>
      </c>
      <c r="H223" s="150">
        <v>185.01</v>
      </c>
      <c r="I223" s="151"/>
      <c r="L223" s="146"/>
      <c r="M223" s="152"/>
      <c r="T223" s="153"/>
      <c r="AT223" s="148" t="s">
        <v>196</v>
      </c>
      <c r="AU223" s="148" t="s">
        <v>91</v>
      </c>
      <c r="AV223" s="12" t="s">
        <v>91</v>
      </c>
      <c r="AW223" s="12" t="s">
        <v>36</v>
      </c>
      <c r="AX223" s="12" t="s">
        <v>81</v>
      </c>
      <c r="AY223" s="148" t="s">
        <v>187</v>
      </c>
    </row>
    <row r="224" spans="2:65" s="12" customFormat="1" ht="10.199999999999999">
      <c r="B224" s="146"/>
      <c r="D224" s="147" t="s">
        <v>196</v>
      </c>
      <c r="E224" s="148" t="s">
        <v>1</v>
      </c>
      <c r="F224" s="149" t="s">
        <v>335</v>
      </c>
      <c r="H224" s="150">
        <v>30</v>
      </c>
      <c r="I224" s="151"/>
      <c r="L224" s="146"/>
      <c r="M224" s="152"/>
      <c r="T224" s="153"/>
      <c r="AT224" s="148" t="s">
        <v>196</v>
      </c>
      <c r="AU224" s="148" t="s">
        <v>91</v>
      </c>
      <c r="AV224" s="12" t="s">
        <v>91</v>
      </c>
      <c r="AW224" s="12" t="s">
        <v>36</v>
      </c>
      <c r="AX224" s="12" t="s">
        <v>81</v>
      </c>
      <c r="AY224" s="148" t="s">
        <v>187</v>
      </c>
    </row>
    <row r="225" spans="2:65" s="13" customFormat="1" ht="10.199999999999999">
      <c r="B225" s="154"/>
      <c r="D225" s="147" t="s">
        <v>196</v>
      </c>
      <c r="E225" s="155" t="s">
        <v>1</v>
      </c>
      <c r="F225" s="156" t="s">
        <v>198</v>
      </c>
      <c r="H225" s="157">
        <v>215.01</v>
      </c>
      <c r="I225" s="158"/>
      <c r="L225" s="154"/>
      <c r="M225" s="159"/>
      <c r="T225" s="160"/>
      <c r="AT225" s="155" t="s">
        <v>196</v>
      </c>
      <c r="AU225" s="155" t="s">
        <v>91</v>
      </c>
      <c r="AV225" s="13" t="s">
        <v>194</v>
      </c>
      <c r="AW225" s="13" t="s">
        <v>36</v>
      </c>
      <c r="AX225" s="13" t="s">
        <v>21</v>
      </c>
      <c r="AY225" s="155" t="s">
        <v>187</v>
      </c>
    </row>
    <row r="226" spans="2:65" s="1" customFormat="1" ht="16.5" customHeight="1">
      <c r="B226" s="33"/>
      <c r="C226" s="170" t="s">
        <v>336</v>
      </c>
      <c r="D226" s="170" t="s">
        <v>244</v>
      </c>
      <c r="E226" s="171" t="s">
        <v>337</v>
      </c>
      <c r="F226" s="172" t="s">
        <v>338</v>
      </c>
      <c r="G226" s="173" t="s">
        <v>253</v>
      </c>
      <c r="H226" s="174">
        <v>30.9</v>
      </c>
      <c r="I226" s="175"/>
      <c r="J226" s="176">
        <f>ROUND(I226*H226,2)</f>
        <v>0</v>
      </c>
      <c r="K226" s="172" t="s">
        <v>1</v>
      </c>
      <c r="L226" s="177"/>
      <c r="M226" s="178" t="s">
        <v>1</v>
      </c>
      <c r="N226" s="179" t="s">
        <v>46</v>
      </c>
      <c r="P226" s="142">
        <f>O226*H226</f>
        <v>0</v>
      </c>
      <c r="Q226" s="142">
        <v>0.111</v>
      </c>
      <c r="R226" s="142">
        <f>Q226*H226</f>
        <v>3.4298999999999999</v>
      </c>
      <c r="S226" s="142">
        <v>0</v>
      </c>
      <c r="T226" s="143">
        <f>S226*H226</f>
        <v>0</v>
      </c>
      <c r="AR226" s="144" t="s">
        <v>234</v>
      </c>
      <c r="AT226" s="144" t="s">
        <v>244</v>
      </c>
      <c r="AU226" s="144" t="s">
        <v>91</v>
      </c>
      <c r="AY226" s="18" t="s">
        <v>187</v>
      </c>
      <c r="BE226" s="145">
        <f>IF(N226="základní",J226,0)</f>
        <v>0</v>
      </c>
      <c r="BF226" s="145">
        <f>IF(N226="snížená",J226,0)</f>
        <v>0</v>
      </c>
      <c r="BG226" s="145">
        <f>IF(N226="zákl. přenesená",J226,0)</f>
        <v>0</v>
      </c>
      <c r="BH226" s="145">
        <f>IF(N226="sníž. přenesená",J226,0)</f>
        <v>0</v>
      </c>
      <c r="BI226" s="145">
        <f>IF(N226="nulová",J226,0)</f>
        <v>0</v>
      </c>
      <c r="BJ226" s="18" t="s">
        <v>21</v>
      </c>
      <c r="BK226" s="145">
        <f>ROUND(I226*H226,2)</f>
        <v>0</v>
      </c>
      <c r="BL226" s="18" t="s">
        <v>194</v>
      </c>
      <c r="BM226" s="144" t="s">
        <v>339</v>
      </c>
    </row>
    <row r="227" spans="2:65" s="12" customFormat="1" ht="10.199999999999999">
      <c r="B227" s="146"/>
      <c r="D227" s="147" t="s">
        <v>196</v>
      </c>
      <c r="E227" s="148" t="s">
        <v>1</v>
      </c>
      <c r="F227" s="149" t="s">
        <v>340</v>
      </c>
      <c r="H227" s="150">
        <v>30</v>
      </c>
      <c r="I227" s="151"/>
      <c r="L227" s="146"/>
      <c r="M227" s="152"/>
      <c r="T227" s="153"/>
      <c r="AT227" s="148" t="s">
        <v>196</v>
      </c>
      <c r="AU227" s="148" t="s">
        <v>91</v>
      </c>
      <c r="AV227" s="12" t="s">
        <v>91</v>
      </c>
      <c r="AW227" s="12" t="s">
        <v>36</v>
      </c>
      <c r="AX227" s="12" t="s">
        <v>81</v>
      </c>
      <c r="AY227" s="148" t="s">
        <v>187</v>
      </c>
    </row>
    <row r="228" spans="2:65" s="13" customFormat="1" ht="10.199999999999999">
      <c r="B228" s="154"/>
      <c r="D228" s="147" t="s">
        <v>196</v>
      </c>
      <c r="E228" s="155" t="s">
        <v>1</v>
      </c>
      <c r="F228" s="156" t="s">
        <v>198</v>
      </c>
      <c r="H228" s="157">
        <v>30</v>
      </c>
      <c r="I228" s="158"/>
      <c r="L228" s="154"/>
      <c r="M228" s="159"/>
      <c r="T228" s="160"/>
      <c r="AT228" s="155" t="s">
        <v>196</v>
      </c>
      <c r="AU228" s="155" t="s">
        <v>91</v>
      </c>
      <c r="AV228" s="13" t="s">
        <v>194</v>
      </c>
      <c r="AW228" s="13" t="s">
        <v>36</v>
      </c>
      <c r="AX228" s="13" t="s">
        <v>81</v>
      </c>
      <c r="AY228" s="155" t="s">
        <v>187</v>
      </c>
    </row>
    <row r="229" spans="2:65" s="12" customFormat="1" ht="10.199999999999999">
      <c r="B229" s="146"/>
      <c r="D229" s="147" t="s">
        <v>196</v>
      </c>
      <c r="E229" s="148" t="s">
        <v>1</v>
      </c>
      <c r="F229" s="149" t="s">
        <v>341</v>
      </c>
      <c r="H229" s="150">
        <v>30.9</v>
      </c>
      <c r="I229" s="151"/>
      <c r="L229" s="146"/>
      <c r="M229" s="152"/>
      <c r="T229" s="153"/>
      <c r="AT229" s="148" t="s">
        <v>196</v>
      </c>
      <c r="AU229" s="148" t="s">
        <v>91</v>
      </c>
      <c r="AV229" s="12" t="s">
        <v>91</v>
      </c>
      <c r="AW229" s="12" t="s">
        <v>36</v>
      </c>
      <c r="AX229" s="12" t="s">
        <v>21</v>
      </c>
      <c r="AY229" s="148" t="s">
        <v>187</v>
      </c>
    </row>
    <row r="230" spans="2:65" s="1" customFormat="1" ht="37.799999999999997" customHeight="1">
      <c r="B230" s="33"/>
      <c r="C230" s="133" t="s">
        <v>342</v>
      </c>
      <c r="D230" s="133" t="s">
        <v>189</v>
      </c>
      <c r="E230" s="134" t="s">
        <v>343</v>
      </c>
      <c r="F230" s="135" t="s">
        <v>344</v>
      </c>
      <c r="G230" s="136" t="s">
        <v>253</v>
      </c>
      <c r="H230" s="137">
        <v>37</v>
      </c>
      <c r="I230" s="138"/>
      <c r="J230" s="139">
        <f>ROUND(I230*H230,2)</f>
        <v>0</v>
      </c>
      <c r="K230" s="135" t="s">
        <v>193</v>
      </c>
      <c r="L230" s="33"/>
      <c r="M230" s="140" t="s">
        <v>1</v>
      </c>
      <c r="N230" s="141" t="s">
        <v>46</v>
      </c>
      <c r="P230" s="142">
        <f>O230*H230</f>
        <v>0</v>
      </c>
      <c r="Q230" s="142">
        <v>9.0620000000000006E-2</v>
      </c>
      <c r="R230" s="142">
        <f>Q230*H230</f>
        <v>3.3529400000000003</v>
      </c>
      <c r="S230" s="142">
        <v>0</v>
      </c>
      <c r="T230" s="143">
        <f>S230*H230</f>
        <v>0</v>
      </c>
      <c r="AR230" s="144" t="s">
        <v>194</v>
      </c>
      <c r="AT230" s="144" t="s">
        <v>189</v>
      </c>
      <c r="AU230" s="144" t="s">
        <v>91</v>
      </c>
      <c r="AY230" s="18" t="s">
        <v>187</v>
      </c>
      <c r="BE230" s="145">
        <f>IF(N230="základní",J230,0)</f>
        <v>0</v>
      </c>
      <c r="BF230" s="145">
        <f>IF(N230="snížená",J230,0)</f>
        <v>0</v>
      </c>
      <c r="BG230" s="145">
        <f>IF(N230="zákl. přenesená",J230,0)</f>
        <v>0</v>
      </c>
      <c r="BH230" s="145">
        <f>IF(N230="sníž. přenesená",J230,0)</f>
        <v>0</v>
      </c>
      <c r="BI230" s="145">
        <f>IF(N230="nulová",J230,0)</f>
        <v>0</v>
      </c>
      <c r="BJ230" s="18" t="s">
        <v>21</v>
      </c>
      <c r="BK230" s="145">
        <f>ROUND(I230*H230,2)</f>
        <v>0</v>
      </c>
      <c r="BL230" s="18" t="s">
        <v>194</v>
      </c>
      <c r="BM230" s="144" t="s">
        <v>345</v>
      </c>
    </row>
    <row r="231" spans="2:65" s="12" customFormat="1" ht="10.199999999999999">
      <c r="B231" s="146"/>
      <c r="D231" s="147" t="s">
        <v>196</v>
      </c>
      <c r="E231" s="148" t="s">
        <v>1</v>
      </c>
      <c r="F231" s="149" t="s">
        <v>346</v>
      </c>
      <c r="H231" s="150">
        <v>16</v>
      </c>
      <c r="I231" s="151"/>
      <c r="L231" s="146"/>
      <c r="M231" s="152"/>
      <c r="T231" s="153"/>
      <c r="AT231" s="148" t="s">
        <v>196</v>
      </c>
      <c r="AU231" s="148" t="s">
        <v>91</v>
      </c>
      <c r="AV231" s="12" t="s">
        <v>91</v>
      </c>
      <c r="AW231" s="12" t="s">
        <v>36</v>
      </c>
      <c r="AX231" s="12" t="s">
        <v>81</v>
      </c>
      <c r="AY231" s="148" t="s">
        <v>187</v>
      </c>
    </row>
    <row r="232" spans="2:65" s="12" customFormat="1" ht="10.199999999999999">
      <c r="B232" s="146"/>
      <c r="D232" s="147" t="s">
        <v>196</v>
      </c>
      <c r="E232" s="148" t="s">
        <v>1</v>
      </c>
      <c r="F232" s="149" t="s">
        <v>347</v>
      </c>
      <c r="H232" s="150">
        <v>21</v>
      </c>
      <c r="I232" s="151"/>
      <c r="L232" s="146"/>
      <c r="M232" s="152"/>
      <c r="T232" s="153"/>
      <c r="AT232" s="148" t="s">
        <v>196</v>
      </c>
      <c r="AU232" s="148" t="s">
        <v>91</v>
      </c>
      <c r="AV232" s="12" t="s">
        <v>91</v>
      </c>
      <c r="AW232" s="12" t="s">
        <v>36</v>
      </c>
      <c r="AX232" s="12" t="s">
        <v>81</v>
      </c>
      <c r="AY232" s="148" t="s">
        <v>187</v>
      </c>
    </row>
    <row r="233" spans="2:65" s="13" customFormat="1" ht="10.199999999999999">
      <c r="B233" s="154"/>
      <c r="D233" s="147" t="s">
        <v>196</v>
      </c>
      <c r="E233" s="155" t="s">
        <v>1</v>
      </c>
      <c r="F233" s="156" t="s">
        <v>198</v>
      </c>
      <c r="H233" s="157">
        <v>37</v>
      </c>
      <c r="I233" s="158"/>
      <c r="L233" s="154"/>
      <c r="M233" s="159"/>
      <c r="T233" s="160"/>
      <c r="AT233" s="155" t="s">
        <v>196</v>
      </c>
      <c r="AU233" s="155" t="s">
        <v>91</v>
      </c>
      <c r="AV233" s="13" t="s">
        <v>194</v>
      </c>
      <c r="AW233" s="13" t="s">
        <v>36</v>
      </c>
      <c r="AX233" s="13" t="s">
        <v>21</v>
      </c>
      <c r="AY233" s="155" t="s">
        <v>187</v>
      </c>
    </row>
    <row r="234" spans="2:65" s="1" customFormat="1" ht="16.5" customHeight="1">
      <c r="B234" s="33"/>
      <c r="C234" s="170" t="s">
        <v>348</v>
      </c>
      <c r="D234" s="170" t="s">
        <v>244</v>
      </c>
      <c r="E234" s="171" t="s">
        <v>349</v>
      </c>
      <c r="F234" s="172" t="s">
        <v>350</v>
      </c>
      <c r="G234" s="173" t="s">
        <v>253</v>
      </c>
      <c r="H234" s="174">
        <v>21.63</v>
      </c>
      <c r="I234" s="175"/>
      <c r="J234" s="176">
        <f>ROUND(I234*H234,2)</f>
        <v>0</v>
      </c>
      <c r="K234" s="172" t="s">
        <v>193</v>
      </c>
      <c r="L234" s="177"/>
      <c r="M234" s="178" t="s">
        <v>1</v>
      </c>
      <c r="N234" s="179" t="s">
        <v>46</v>
      </c>
      <c r="P234" s="142">
        <f>O234*H234</f>
        <v>0</v>
      </c>
      <c r="Q234" s="142">
        <v>0.17599999999999999</v>
      </c>
      <c r="R234" s="142">
        <f>Q234*H234</f>
        <v>3.8068799999999996</v>
      </c>
      <c r="S234" s="142">
        <v>0</v>
      </c>
      <c r="T234" s="143">
        <f>S234*H234</f>
        <v>0</v>
      </c>
      <c r="AR234" s="144" t="s">
        <v>234</v>
      </c>
      <c r="AT234" s="144" t="s">
        <v>244</v>
      </c>
      <c r="AU234" s="144" t="s">
        <v>91</v>
      </c>
      <c r="AY234" s="18" t="s">
        <v>187</v>
      </c>
      <c r="BE234" s="145">
        <f>IF(N234="základní",J234,0)</f>
        <v>0</v>
      </c>
      <c r="BF234" s="145">
        <f>IF(N234="snížená",J234,0)</f>
        <v>0</v>
      </c>
      <c r="BG234" s="145">
        <f>IF(N234="zákl. přenesená",J234,0)</f>
        <v>0</v>
      </c>
      <c r="BH234" s="145">
        <f>IF(N234="sníž. přenesená",J234,0)</f>
        <v>0</v>
      </c>
      <c r="BI234" s="145">
        <f>IF(N234="nulová",J234,0)</f>
        <v>0</v>
      </c>
      <c r="BJ234" s="18" t="s">
        <v>21</v>
      </c>
      <c r="BK234" s="145">
        <f>ROUND(I234*H234,2)</f>
        <v>0</v>
      </c>
      <c r="BL234" s="18" t="s">
        <v>194</v>
      </c>
      <c r="BM234" s="144" t="s">
        <v>351</v>
      </c>
    </row>
    <row r="235" spans="2:65" s="12" customFormat="1" ht="10.199999999999999">
      <c r="B235" s="146"/>
      <c r="D235" s="147" t="s">
        <v>196</v>
      </c>
      <c r="E235" s="148" t="s">
        <v>1</v>
      </c>
      <c r="F235" s="149" t="s">
        <v>7</v>
      </c>
      <c r="H235" s="150">
        <v>21</v>
      </c>
      <c r="I235" s="151"/>
      <c r="L235" s="146"/>
      <c r="M235" s="152"/>
      <c r="T235" s="153"/>
      <c r="AT235" s="148" t="s">
        <v>196</v>
      </c>
      <c r="AU235" s="148" t="s">
        <v>91</v>
      </c>
      <c r="AV235" s="12" t="s">
        <v>91</v>
      </c>
      <c r="AW235" s="12" t="s">
        <v>36</v>
      </c>
      <c r="AX235" s="12" t="s">
        <v>81</v>
      </c>
      <c r="AY235" s="148" t="s">
        <v>187</v>
      </c>
    </row>
    <row r="236" spans="2:65" s="12" customFormat="1" ht="10.199999999999999">
      <c r="B236" s="146"/>
      <c r="D236" s="147" t="s">
        <v>196</v>
      </c>
      <c r="E236" s="148" t="s">
        <v>1</v>
      </c>
      <c r="F236" s="149" t="s">
        <v>352</v>
      </c>
      <c r="H236" s="150">
        <v>21.63</v>
      </c>
      <c r="I236" s="151"/>
      <c r="L236" s="146"/>
      <c r="M236" s="152"/>
      <c r="T236" s="153"/>
      <c r="AT236" s="148" t="s">
        <v>196</v>
      </c>
      <c r="AU236" s="148" t="s">
        <v>91</v>
      </c>
      <c r="AV236" s="12" t="s">
        <v>91</v>
      </c>
      <c r="AW236" s="12" t="s">
        <v>36</v>
      </c>
      <c r="AX236" s="12" t="s">
        <v>21</v>
      </c>
      <c r="AY236" s="148" t="s">
        <v>187</v>
      </c>
    </row>
    <row r="237" spans="2:65" s="1" customFormat="1" ht="37.799999999999997" customHeight="1">
      <c r="B237" s="33"/>
      <c r="C237" s="133" t="s">
        <v>353</v>
      </c>
      <c r="D237" s="133" t="s">
        <v>189</v>
      </c>
      <c r="E237" s="134" t="s">
        <v>354</v>
      </c>
      <c r="F237" s="135" t="s">
        <v>355</v>
      </c>
      <c r="G237" s="136" t="s">
        <v>253</v>
      </c>
      <c r="H237" s="137">
        <v>144.6</v>
      </c>
      <c r="I237" s="138"/>
      <c r="J237" s="139">
        <f>ROUND(I237*H237,2)</f>
        <v>0</v>
      </c>
      <c r="K237" s="135" t="s">
        <v>193</v>
      </c>
      <c r="L237" s="33"/>
      <c r="M237" s="140" t="s">
        <v>1</v>
      </c>
      <c r="N237" s="141" t="s">
        <v>46</v>
      </c>
      <c r="P237" s="142">
        <f>O237*H237</f>
        <v>0</v>
      </c>
      <c r="Q237" s="142">
        <v>8.8800000000000004E-2</v>
      </c>
      <c r="R237" s="142">
        <f>Q237*H237</f>
        <v>12.840479999999999</v>
      </c>
      <c r="S237" s="142">
        <v>0</v>
      </c>
      <c r="T237" s="143">
        <f>S237*H237</f>
        <v>0</v>
      </c>
      <c r="AR237" s="144" t="s">
        <v>194</v>
      </c>
      <c r="AT237" s="144" t="s">
        <v>189</v>
      </c>
      <c r="AU237" s="144" t="s">
        <v>91</v>
      </c>
      <c r="AY237" s="18" t="s">
        <v>187</v>
      </c>
      <c r="BE237" s="145">
        <f>IF(N237="základní",J237,0)</f>
        <v>0</v>
      </c>
      <c r="BF237" s="145">
        <f>IF(N237="snížená",J237,0)</f>
        <v>0</v>
      </c>
      <c r="BG237" s="145">
        <f>IF(N237="zákl. přenesená",J237,0)</f>
        <v>0</v>
      </c>
      <c r="BH237" s="145">
        <f>IF(N237="sníž. přenesená",J237,0)</f>
        <v>0</v>
      </c>
      <c r="BI237" s="145">
        <f>IF(N237="nulová",J237,0)</f>
        <v>0</v>
      </c>
      <c r="BJ237" s="18" t="s">
        <v>21</v>
      </c>
      <c r="BK237" s="145">
        <f>ROUND(I237*H237,2)</f>
        <v>0</v>
      </c>
      <c r="BL237" s="18" t="s">
        <v>194</v>
      </c>
      <c r="BM237" s="144" t="s">
        <v>356</v>
      </c>
    </row>
    <row r="238" spans="2:65" s="12" customFormat="1" ht="10.199999999999999">
      <c r="B238" s="146"/>
      <c r="D238" s="147" t="s">
        <v>196</v>
      </c>
      <c r="E238" s="148" t="s">
        <v>1</v>
      </c>
      <c r="F238" s="149" t="s">
        <v>357</v>
      </c>
      <c r="H238" s="150">
        <v>144.6</v>
      </c>
      <c r="I238" s="151"/>
      <c r="L238" s="146"/>
      <c r="M238" s="152"/>
      <c r="T238" s="153"/>
      <c r="AT238" s="148" t="s">
        <v>196</v>
      </c>
      <c r="AU238" s="148" t="s">
        <v>91</v>
      </c>
      <c r="AV238" s="12" t="s">
        <v>91</v>
      </c>
      <c r="AW238" s="12" t="s">
        <v>36</v>
      </c>
      <c r="AX238" s="12" t="s">
        <v>21</v>
      </c>
      <c r="AY238" s="148" t="s">
        <v>187</v>
      </c>
    </row>
    <row r="239" spans="2:65" s="1" customFormat="1" ht="77.099999999999994" customHeight="1">
      <c r="B239" s="33"/>
      <c r="C239" s="170" t="s">
        <v>340</v>
      </c>
      <c r="D239" s="170" t="s">
        <v>244</v>
      </c>
      <c r="E239" s="171" t="s">
        <v>358</v>
      </c>
      <c r="F239" s="172" t="s">
        <v>359</v>
      </c>
      <c r="G239" s="173" t="s">
        <v>253</v>
      </c>
      <c r="H239" s="174">
        <v>8.8580000000000005</v>
      </c>
      <c r="I239" s="175"/>
      <c r="J239" s="176">
        <f>ROUND(I239*H239,2)</f>
        <v>0</v>
      </c>
      <c r="K239" s="172" t="s">
        <v>1</v>
      </c>
      <c r="L239" s="177"/>
      <c r="M239" s="178" t="s">
        <v>1</v>
      </c>
      <c r="N239" s="179" t="s">
        <v>46</v>
      </c>
      <c r="P239" s="142">
        <f>O239*H239</f>
        <v>0</v>
      </c>
      <c r="Q239" s="142">
        <v>0.31</v>
      </c>
      <c r="R239" s="142">
        <f>Q239*H239</f>
        <v>2.7459800000000003</v>
      </c>
      <c r="S239" s="142">
        <v>0</v>
      </c>
      <c r="T239" s="143">
        <f>S239*H239</f>
        <v>0</v>
      </c>
      <c r="AR239" s="144" t="s">
        <v>234</v>
      </c>
      <c r="AT239" s="144" t="s">
        <v>244</v>
      </c>
      <c r="AU239" s="144" t="s">
        <v>91</v>
      </c>
      <c r="AY239" s="18" t="s">
        <v>187</v>
      </c>
      <c r="BE239" s="145">
        <f>IF(N239="základní",J239,0)</f>
        <v>0</v>
      </c>
      <c r="BF239" s="145">
        <f>IF(N239="snížená",J239,0)</f>
        <v>0</v>
      </c>
      <c r="BG239" s="145">
        <f>IF(N239="zákl. přenesená",J239,0)</f>
        <v>0</v>
      </c>
      <c r="BH239" s="145">
        <f>IF(N239="sníž. přenesená",J239,0)</f>
        <v>0</v>
      </c>
      <c r="BI239" s="145">
        <f>IF(N239="nulová",J239,0)</f>
        <v>0</v>
      </c>
      <c r="BJ239" s="18" t="s">
        <v>21</v>
      </c>
      <c r="BK239" s="145">
        <f>ROUND(I239*H239,2)</f>
        <v>0</v>
      </c>
      <c r="BL239" s="18" t="s">
        <v>194</v>
      </c>
      <c r="BM239" s="144" t="s">
        <v>360</v>
      </c>
    </row>
    <row r="240" spans="2:65" s="12" customFormat="1" ht="10.199999999999999">
      <c r="B240" s="146"/>
      <c r="D240" s="147" t="s">
        <v>196</v>
      </c>
      <c r="E240" s="148" t="s">
        <v>1</v>
      </c>
      <c r="F240" s="149" t="s">
        <v>361</v>
      </c>
      <c r="H240" s="150">
        <v>8.6</v>
      </c>
      <c r="I240" s="151"/>
      <c r="L240" s="146"/>
      <c r="M240" s="152"/>
      <c r="T240" s="153"/>
      <c r="AT240" s="148" t="s">
        <v>196</v>
      </c>
      <c r="AU240" s="148" t="s">
        <v>91</v>
      </c>
      <c r="AV240" s="12" t="s">
        <v>91</v>
      </c>
      <c r="AW240" s="12" t="s">
        <v>36</v>
      </c>
      <c r="AX240" s="12" t="s">
        <v>81</v>
      </c>
      <c r="AY240" s="148" t="s">
        <v>187</v>
      </c>
    </row>
    <row r="241" spans="2:65" s="13" customFormat="1" ht="10.199999999999999">
      <c r="B241" s="154"/>
      <c r="D241" s="147" t="s">
        <v>196</v>
      </c>
      <c r="E241" s="155" t="s">
        <v>1</v>
      </c>
      <c r="F241" s="156" t="s">
        <v>198</v>
      </c>
      <c r="H241" s="157">
        <v>8.6</v>
      </c>
      <c r="I241" s="158"/>
      <c r="L241" s="154"/>
      <c r="M241" s="159"/>
      <c r="T241" s="160"/>
      <c r="AT241" s="155" t="s">
        <v>196</v>
      </c>
      <c r="AU241" s="155" t="s">
        <v>91</v>
      </c>
      <c r="AV241" s="13" t="s">
        <v>194</v>
      </c>
      <c r="AW241" s="13" t="s">
        <v>36</v>
      </c>
      <c r="AX241" s="13" t="s">
        <v>81</v>
      </c>
      <c r="AY241" s="155" t="s">
        <v>187</v>
      </c>
    </row>
    <row r="242" spans="2:65" s="12" customFormat="1" ht="10.199999999999999">
      <c r="B242" s="146"/>
      <c r="D242" s="147" t="s">
        <v>196</v>
      </c>
      <c r="E242" s="148" t="s">
        <v>1</v>
      </c>
      <c r="F242" s="149" t="s">
        <v>362</v>
      </c>
      <c r="H242" s="150">
        <v>8.8580000000000005</v>
      </c>
      <c r="I242" s="151"/>
      <c r="L242" s="146"/>
      <c r="M242" s="152"/>
      <c r="T242" s="153"/>
      <c r="AT242" s="148" t="s">
        <v>196</v>
      </c>
      <c r="AU242" s="148" t="s">
        <v>91</v>
      </c>
      <c r="AV242" s="12" t="s">
        <v>91</v>
      </c>
      <c r="AW242" s="12" t="s">
        <v>36</v>
      </c>
      <c r="AX242" s="12" t="s">
        <v>21</v>
      </c>
      <c r="AY242" s="148" t="s">
        <v>187</v>
      </c>
    </row>
    <row r="243" spans="2:65" s="1" customFormat="1" ht="67.5" customHeight="1">
      <c r="B243" s="33"/>
      <c r="C243" s="170" t="s">
        <v>363</v>
      </c>
      <c r="D243" s="170" t="s">
        <v>244</v>
      </c>
      <c r="E243" s="171" t="s">
        <v>364</v>
      </c>
      <c r="F243" s="172" t="s">
        <v>365</v>
      </c>
      <c r="G243" s="173" t="s">
        <v>253</v>
      </c>
      <c r="H243" s="174">
        <v>138.72</v>
      </c>
      <c r="I243" s="175"/>
      <c r="J243" s="176">
        <f>ROUND(I243*H243,2)</f>
        <v>0</v>
      </c>
      <c r="K243" s="172" t="s">
        <v>1</v>
      </c>
      <c r="L243" s="177"/>
      <c r="M243" s="178" t="s">
        <v>1</v>
      </c>
      <c r="N243" s="179" t="s">
        <v>46</v>
      </c>
      <c r="P243" s="142">
        <f>O243*H243</f>
        <v>0</v>
      </c>
      <c r="Q243" s="142">
        <v>0.31</v>
      </c>
      <c r="R243" s="142">
        <f>Q243*H243</f>
        <v>43.0032</v>
      </c>
      <c r="S243" s="142">
        <v>0</v>
      </c>
      <c r="T243" s="143">
        <f>S243*H243</f>
        <v>0</v>
      </c>
      <c r="AR243" s="144" t="s">
        <v>234</v>
      </c>
      <c r="AT243" s="144" t="s">
        <v>244</v>
      </c>
      <c r="AU243" s="144" t="s">
        <v>91</v>
      </c>
      <c r="AY243" s="18" t="s">
        <v>187</v>
      </c>
      <c r="BE243" s="145">
        <f>IF(N243="základní",J243,0)</f>
        <v>0</v>
      </c>
      <c r="BF243" s="145">
        <f>IF(N243="snížená",J243,0)</f>
        <v>0</v>
      </c>
      <c r="BG243" s="145">
        <f>IF(N243="zákl. přenesená",J243,0)</f>
        <v>0</v>
      </c>
      <c r="BH243" s="145">
        <f>IF(N243="sníž. přenesená",J243,0)</f>
        <v>0</v>
      </c>
      <c r="BI243" s="145">
        <f>IF(N243="nulová",J243,0)</f>
        <v>0</v>
      </c>
      <c r="BJ243" s="18" t="s">
        <v>21</v>
      </c>
      <c r="BK243" s="145">
        <f>ROUND(I243*H243,2)</f>
        <v>0</v>
      </c>
      <c r="BL243" s="18" t="s">
        <v>194</v>
      </c>
      <c r="BM243" s="144" t="s">
        <v>366</v>
      </c>
    </row>
    <row r="244" spans="2:65" s="1" customFormat="1" ht="28.8">
      <c r="B244" s="33"/>
      <c r="D244" s="147" t="s">
        <v>219</v>
      </c>
      <c r="F244" s="167" t="s">
        <v>327</v>
      </c>
      <c r="I244" s="168"/>
      <c r="L244" s="33"/>
      <c r="M244" s="169"/>
      <c r="T244" s="57"/>
      <c r="AT244" s="18" t="s">
        <v>219</v>
      </c>
      <c r="AU244" s="18" t="s">
        <v>91</v>
      </c>
    </row>
    <row r="245" spans="2:65" s="12" customFormat="1" ht="10.199999999999999">
      <c r="B245" s="146"/>
      <c r="D245" s="147" t="s">
        <v>196</v>
      </c>
      <c r="E245" s="148" t="s">
        <v>1</v>
      </c>
      <c r="F245" s="149" t="s">
        <v>367</v>
      </c>
      <c r="H245" s="150">
        <v>136</v>
      </c>
      <c r="I245" s="151"/>
      <c r="L245" s="146"/>
      <c r="M245" s="152"/>
      <c r="T245" s="153"/>
      <c r="AT245" s="148" t="s">
        <v>196</v>
      </c>
      <c r="AU245" s="148" t="s">
        <v>91</v>
      </c>
      <c r="AV245" s="12" t="s">
        <v>91</v>
      </c>
      <c r="AW245" s="12" t="s">
        <v>36</v>
      </c>
      <c r="AX245" s="12" t="s">
        <v>81</v>
      </c>
      <c r="AY245" s="148" t="s">
        <v>187</v>
      </c>
    </row>
    <row r="246" spans="2:65" s="13" customFormat="1" ht="10.199999999999999">
      <c r="B246" s="154"/>
      <c r="D246" s="147" t="s">
        <v>196</v>
      </c>
      <c r="E246" s="155" t="s">
        <v>1</v>
      </c>
      <c r="F246" s="156" t="s">
        <v>198</v>
      </c>
      <c r="H246" s="157">
        <v>136</v>
      </c>
      <c r="I246" s="158"/>
      <c r="L246" s="154"/>
      <c r="M246" s="159"/>
      <c r="T246" s="160"/>
      <c r="AT246" s="155" t="s">
        <v>196</v>
      </c>
      <c r="AU246" s="155" t="s">
        <v>91</v>
      </c>
      <c r="AV246" s="13" t="s">
        <v>194</v>
      </c>
      <c r="AW246" s="13" t="s">
        <v>36</v>
      </c>
      <c r="AX246" s="13" t="s">
        <v>81</v>
      </c>
      <c r="AY246" s="155" t="s">
        <v>187</v>
      </c>
    </row>
    <row r="247" spans="2:65" s="12" customFormat="1" ht="10.199999999999999">
      <c r="B247" s="146"/>
      <c r="D247" s="147" t="s">
        <v>196</v>
      </c>
      <c r="E247" s="148" t="s">
        <v>1</v>
      </c>
      <c r="F247" s="149" t="s">
        <v>368</v>
      </c>
      <c r="H247" s="150">
        <v>138.72</v>
      </c>
      <c r="I247" s="151"/>
      <c r="L247" s="146"/>
      <c r="M247" s="152"/>
      <c r="T247" s="153"/>
      <c r="AT247" s="148" t="s">
        <v>196</v>
      </c>
      <c r="AU247" s="148" t="s">
        <v>91</v>
      </c>
      <c r="AV247" s="12" t="s">
        <v>91</v>
      </c>
      <c r="AW247" s="12" t="s">
        <v>36</v>
      </c>
      <c r="AX247" s="12" t="s">
        <v>21</v>
      </c>
      <c r="AY247" s="148" t="s">
        <v>187</v>
      </c>
    </row>
    <row r="248" spans="2:65" s="1" customFormat="1" ht="37.799999999999997" customHeight="1">
      <c r="B248" s="33"/>
      <c r="C248" s="133" t="s">
        <v>369</v>
      </c>
      <c r="D248" s="133" t="s">
        <v>189</v>
      </c>
      <c r="E248" s="134" t="s">
        <v>370</v>
      </c>
      <c r="F248" s="135" t="s">
        <v>371</v>
      </c>
      <c r="G248" s="136" t="s">
        <v>253</v>
      </c>
      <c r="H248" s="137">
        <v>597</v>
      </c>
      <c r="I248" s="138"/>
      <c r="J248" s="139">
        <f>ROUND(I248*H248,2)</f>
        <v>0</v>
      </c>
      <c r="K248" s="135" t="s">
        <v>193</v>
      </c>
      <c r="L248" s="33"/>
      <c r="M248" s="140" t="s">
        <v>1</v>
      </c>
      <c r="N248" s="141" t="s">
        <v>46</v>
      </c>
      <c r="P248" s="142">
        <f>O248*H248</f>
        <v>0</v>
      </c>
      <c r="Q248" s="142">
        <v>8.8800000000000004E-2</v>
      </c>
      <c r="R248" s="142">
        <f>Q248*H248</f>
        <v>53.013600000000004</v>
      </c>
      <c r="S248" s="142">
        <v>0</v>
      </c>
      <c r="T248" s="143">
        <f>S248*H248</f>
        <v>0</v>
      </c>
      <c r="AR248" s="144" t="s">
        <v>194</v>
      </c>
      <c r="AT248" s="144" t="s">
        <v>189</v>
      </c>
      <c r="AU248" s="144" t="s">
        <v>91</v>
      </c>
      <c r="AY248" s="18" t="s">
        <v>187</v>
      </c>
      <c r="BE248" s="145">
        <f>IF(N248="základní",J248,0)</f>
        <v>0</v>
      </c>
      <c r="BF248" s="145">
        <f>IF(N248="snížená",J248,0)</f>
        <v>0</v>
      </c>
      <c r="BG248" s="145">
        <f>IF(N248="zákl. přenesená",J248,0)</f>
        <v>0</v>
      </c>
      <c r="BH248" s="145">
        <f>IF(N248="sníž. přenesená",J248,0)</f>
        <v>0</v>
      </c>
      <c r="BI248" s="145">
        <f>IF(N248="nulová",J248,0)</f>
        <v>0</v>
      </c>
      <c r="BJ248" s="18" t="s">
        <v>21</v>
      </c>
      <c r="BK248" s="145">
        <f>ROUND(I248*H248,2)</f>
        <v>0</v>
      </c>
      <c r="BL248" s="18" t="s">
        <v>194</v>
      </c>
      <c r="BM248" s="144" t="s">
        <v>372</v>
      </c>
    </row>
    <row r="249" spans="2:65" s="1" customFormat="1" ht="19.2">
      <c r="B249" s="33"/>
      <c r="D249" s="147" t="s">
        <v>219</v>
      </c>
      <c r="F249" s="167" t="s">
        <v>373</v>
      </c>
      <c r="I249" s="168"/>
      <c r="L249" s="33"/>
      <c r="M249" s="169"/>
      <c r="T249" s="57"/>
      <c r="AT249" s="18" t="s">
        <v>219</v>
      </c>
      <c r="AU249" s="18" t="s">
        <v>91</v>
      </c>
    </row>
    <row r="250" spans="2:65" s="12" customFormat="1" ht="10.199999999999999">
      <c r="B250" s="146"/>
      <c r="D250" s="147" t="s">
        <v>196</v>
      </c>
      <c r="E250" s="148" t="s">
        <v>1</v>
      </c>
      <c r="F250" s="149" t="s">
        <v>374</v>
      </c>
      <c r="H250" s="150">
        <v>597</v>
      </c>
      <c r="I250" s="151"/>
      <c r="L250" s="146"/>
      <c r="M250" s="152"/>
      <c r="T250" s="153"/>
      <c r="AT250" s="148" t="s">
        <v>196</v>
      </c>
      <c r="AU250" s="148" t="s">
        <v>91</v>
      </c>
      <c r="AV250" s="12" t="s">
        <v>91</v>
      </c>
      <c r="AW250" s="12" t="s">
        <v>36</v>
      </c>
      <c r="AX250" s="12" t="s">
        <v>81</v>
      </c>
      <c r="AY250" s="148" t="s">
        <v>187</v>
      </c>
    </row>
    <row r="251" spans="2:65" s="13" customFormat="1" ht="10.199999999999999">
      <c r="B251" s="154"/>
      <c r="D251" s="147" t="s">
        <v>196</v>
      </c>
      <c r="E251" s="155" t="s">
        <v>1</v>
      </c>
      <c r="F251" s="156" t="s">
        <v>198</v>
      </c>
      <c r="H251" s="157">
        <v>597</v>
      </c>
      <c r="I251" s="158"/>
      <c r="L251" s="154"/>
      <c r="M251" s="159"/>
      <c r="T251" s="160"/>
      <c r="AT251" s="155" t="s">
        <v>196</v>
      </c>
      <c r="AU251" s="155" t="s">
        <v>91</v>
      </c>
      <c r="AV251" s="13" t="s">
        <v>194</v>
      </c>
      <c r="AW251" s="13" t="s">
        <v>36</v>
      </c>
      <c r="AX251" s="13" t="s">
        <v>21</v>
      </c>
      <c r="AY251" s="155" t="s">
        <v>187</v>
      </c>
    </row>
    <row r="252" spans="2:65" s="1" customFormat="1" ht="77.099999999999994" customHeight="1">
      <c r="B252" s="33"/>
      <c r="C252" s="170" t="s">
        <v>375</v>
      </c>
      <c r="D252" s="170" t="s">
        <v>244</v>
      </c>
      <c r="E252" s="171" t="s">
        <v>376</v>
      </c>
      <c r="F252" s="172" t="s">
        <v>377</v>
      </c>
      <c r="G252" s="173" t="s">
        <v>253</v>
      </c>
      <c r="H252" s="174">
        <v>602.97</v>
      </c>
      <c r="I252" s="175"/>
      <c r="J252" s="176">
        <f>ROUND(I252*H252,2)</f>
        <v>0</v>
      </c>
      <c r="K252" s="172" t="s">
        <v>1</v>
      </c>
      <c r="L252" s="177"/>
      <c r="M252" s="178" t="s">
        <v>1</v>
      </c>
      <c r="N252" s="179" t="s">
        <v>46</v>
      </c>
      <c r="P252" s="142">
        <f>O252*H252</f>
        <v>0</v>
      </c>
      <c r="Q252" s="142">
        <v>0.31</v>
      </c>
      <c r="R252" s="142">
        <f>Q252*H252</f>
        <v>186.92070000000001</v>
      </c>
      <c r="S252" s="142">
        <v>0</v>
      </c>
      <c r="T252" s="143">
        <f>S252*H252</f>
        <v>0</v>
      </c>
      <c r="AR252" s="144" t="s">
        <v>234</v>
      </c>
      <c r="AT252" s="144" t="s">
        <v>244</v>
      </c>
      <c r="AU252" s="144" t="s">
        <v>91</v>
      </c>
      <c r="AY252" s="18" t="s">
        <v>187</v>
      </c>
      <c r="BE252" s="145">
        <f>IF(N252="základní",J252,0)</f>
        <v>0</v>
      </c>
      <c r="BF252" s="145">
        <f>IF(N252="snížená",J252,0)</f>
        <v>0</v>
      </c>
      <c r="BG252" s="145">
        <f>IF(N252="zákl. přenesená",J252,0)</f>
        <v>0</v>
      </c>
      <c r="BH252" s="145">
        <f>IF(N252="sníž. přenesená",J252,0)</f>
        <v>0</v>
      </c>
      <c r="BI252" s="145">
        <f>IF(N252="nulová",J252,0)</f>
        <v>0</v>
      </c>
      <c r="BJ252" s="18" t="s">
        <v>21</v>
      </c>
      <c r="BK252" s="145">
        <f>ROUND(I252*H252,2)</f>
        <v>0</v>
      </c>
      <c r="BL252" s="18" t="s">
        <v>194</v>
      </c>
      <c r="BM252" s="144" t="s">
        <v>378</v>
      </c>
    </row>
    <row r="253" spans="2:65" s="1" customFormat="1" ht="28.8">
      <c r="B253" s="33"/>
      <c r="D253" s="147" t="s">
        <v>219</v>
      </c>
      <c r="F253" s="167" t="s">
        <v>327</v>
      </c>
      <c r="I253" s="168"/>
      <c r="L253" s="33"/>
      <c r="M253" s="169"/>
      <c r="T253" s="57"/>
      <c r="AT253" s="18" t="s">
        <v>219</v>
      </c>
      <c r="AU253" s="18" t="s">
        <v>91</v>
      </c>
    </row>
    <row r="254" spans="2:65" s="12" customFormat="1" ht="10.199999999999999">
      <c r="B254" s="146"/>
      <c r="D254" s="147" t="s">
        <v>196</v>
      </c>
      <c r="E254" s="148" t="s">
        <v>1</v>
      </c>
      <c r="F254" s="149" t="s">
        <v>374</v>
      </c>
      <c r="H254" s="150">
        <v>597</v>
      </c>
      <c r="I254" s="151"/>
      <c r="L254" s="146"/>
      <c r="M254" s="152"/>
      <c r="T254" s="153"/>
      <c r="AT254" s="148" t="s">
        <v>196</v>
      </c>
      <c r="AU254" s="148" t="s">
        <v>91</v>
      </c>
      <c r="AV254" s="12" t="s">
        <v>91</v>
      </c>
      <c r="AW254" s="12" t="s">
        <v>36</v>
      </c>
      <c r="AX254" s="12" t="s">
        <v>81</v>
      </c>
      <c r="AY254" s="148" t="s">
        <v>187</v>
      </c>
    </row>
    <row r="255" spans="2:65" s="13" customFormat="1" ht="10.199999999999999">
      <c r="B255" s="154"/>
      <c r="D255" s="147" t="s">
        <v>196</v>
      </c>
      <c r="E255" s="155" t="s">
        <v>1</v>
      </c>
      <c r="F255" s="156" t="s">
        <v>198</v>
      </c>
      <c r="H255" s="157">
        <v>597</v>
      </c>
      <c r="I255" s="158"/>
      <c r="L255" s="154"/>
      <c r="M255" s="159"/>
      <c r="T255" s="160"/>
      <c r="AT255" s="155" t="s">
        <v>196</v>
      </c>
      <c r="AU255" s="155" t="s">
        <v>91</v>
      </c>
      <c r="AV255" s="13" t="s">
        <v>194</v>
      </c>
      <c r="AW255" s="13" t="s">
        <v>36</v>
      </c>
      <c r="AX255" s="13" t="s">
        <v>81</v>
      </c>
      <c r="AY255" s="155" t="s">
        <v>187</v>
      </c>
    </row>
    <row r="256" spans="2:65" s="12" customFormat="1" ht="10.199999999999999">
      <c r="B256" s="146"/>
      <c r="D256" s="147" t="s">
        <v>196</v>
      </c>
      <c r="E256" s="148" t="s">
        <v>1</v>
      </c>
      <c r="F256" s="149" t="s">
        <v>379</v>
      </c>
      <c r="H256" s="150">
        <v>602.97</v>
      </c>
      <c r="I256" s="151"/>
      <c r="L256" s="146"/>
      <c r="M256" s="152"/>
      <c r="T256" s="153"/>
      <c r="AT256" s="148" t="s">
        <v>196</v>
      </c>
      <c r="AU256" s="148" t="s">
        <v>91</v>
      </c>
      <c r="AV256" s="12" t="s">
        <v>91</v>
      </c>
      <c r="AW256" s="12" t="s">
        <v>36</v>
      </c>
      <c r="AX256" s="12" t="s">
        <v>21</v>
      </c>
      <c r="AY256" s="148" t="s">
        <v>187</v>
      </c>
    </row>
    <row r="257" spans="2:65" s="1" customFormat="1" ht="16.5" customHeight="1">
      <c r="B257" s="33"/>
      <c r="C257" s="133" t="s">
        <v>380</v>
      </c>
      <c r="D257" s="133" t="s">
        <v>189</v>
      </c>
      <c r="E257" s="134" t="s">
        <v>381</v>
      </c>
      <c r="F257" s="135" t="s">
        <v>382</v>
      </c>
      <c r="G257" s="136" t="s">
        <v>253</v>
      </c>
      <c r="H257" s="137">
        <v>741.6</v>
      </c>
      <c r="I257" s="138"/>
      <c r="J257" s="139">
        <f>ROUND(I257*H257,2)</f>
        <v>0</v>
      </c>
      <c r="K257" s="135" t="s">
        <v>193</v>
      </c>
      <c r="L257" s="33"/>
      <c r="M257" s="140" t="s">
        <v>1</v>
      </c>
      <c r="N257" s="141" t="s">
        <v>46</v>
      </c>
      <c r="P257" s="142">
        <f>O257*H257</f>
        <v>0</v>
      </c>
      <c r="Q257" s="142">
        <v>0</v>
      </c>
      <c r="R257" s="142">
        <f>Q257*H257</f>
        <v>0</v>
      </c>
      <c r="S257" s="142">
        <v>0</v>
      </c>
      <c r="T257" s="143">
        <f>S257*H257</f>
        <v>0</v>
      </c>
      <c r="AR257" s="144" t="s">
        <v>194</v>
      </c>
      <c r="AT257" s="144" t="s">
        <v>189</v>
      </c>
      <c r="AU257" s="144" t="s">
        <v>91</v>
      </c>
      <c r="AY257" s="18" t="s">
        <v>187</v>
      </c>
      <c r="BE257" s="145">
        <f>IF(N257="základní",J257,0)</f>
        <v>0</v>
      </c>
      <c r="BF257" s="145">
        <f>IF(N257="snížená",J257,0)</f>
        <v>0</v>
      </c>
      <c r="BG257" s="145">
        <f>IF(N257="zákl. přenesená",J257,0)</f>
        <v>0</v>
      </c>
      <c r="BH257" s="145">
        <f>IF(N257="sníž. přenesená",J257,0)</f>
        <v>0</v>
      </c>
      <c r="BI257" s="145">
        <f>IF(N257="nulová",J257,0)</f>
        <v>0</v>
      </c>
      <c r="BJ257" s="18" t="s">
        <v>21</v>
      </c>
      <c r="BK257" s="145">
        <f>ROUND(I257*H257,2)</f>
        <v>0</v>
      </c>
      <c r="BL257" s="18" t="s">
        <v>194</v>
      </c>
      <c r="BM257" s="144" t="s">
        <v>383</v>
      </c>
    </row>
    <row r="258" spans="2:65" s="12" customFormat="1" ht="10.199999999999999">
      <c r="B258" s="146"/>
      <c r="D258" s="147" t="s">
        <v>196</v>
      </c>
      <c r="E258" s="148" t="s">
        <v>1</v>
      </c>
      <c r="F258" s="149" t="s">
        <v>384</v>
      </c>
      <c r="H258" s="150">
        <v>741.6</v>
      </c>
      <c r="I258" s="151"/>
      <c r="L258" s="146"/>
      <c r="M258" s="152"/>
      <c r="T258" s="153"/>
      <c r="AT258" s="148" t="s">
        <v>196</v>
      </c>
      <c r="AU258" s="148" t="s">
        <v>91</v>
      </c>
      <c r="AV258" s="12" t="s">
        <v>91</v>
      </c>
      <c r="AW258" s="12" t="s">
        <v>36</v>
      </c>
      <c r="AX258" s="12" t="s">
        <v>21</v>
      </c>
      <c r="AY258" s="148" t="s">
        <v>187</v>
      </c>
    </row>
    <row r="259" spans="2:65" s="1" customFormat="1" ht="37.799999999999997" customHeight="1">
      <c r="B259" s="33"/>
      <c r="C259" s="133" t="s">
        <v>385</v>
      </c>
      <c r="D259" s="133" t="s">
        <v>189</v>
      </c>
      <c r="E259" s="134" t="s">
        <v>386</v>
      </c>
      <c r="F259" s="135" t="s">
        <v>387</v>
      </c>
      <c r="G259" s="136" t="s">
        <v>253</v>
      </c>
      <c r="H259" s="137">
        <v>163.4</v>
      </c>
      <c r="I259" s="138"/>
      <c r="J259" s="139">
        <f>ROUND(I259*H259,2)</f>
        <v>0</v>
      </c>
      <c r="K259" s="135" t="s">
        <v>193</v>
      </c>
      <c r="L259" s="33"/>
      <c r="M259" s="140" t="s">
        <v>1</v>
      </c>
      <c r="N259" s="141" t="s">
        <v>46</v>
      </c>
      <c r="P259" s="142">
        <f>O259*H259</f>
        <v>0</v>
      </c>
      <c r="Q259" s="142">
        <v>0.14610000000000001</v>
      </c>
      <c r="R259" s="142">
        <f>Q259*H259</f>
        <v>23.872740000000004</v>
      </c>
      <c r="S259" s="142">
        <v>0</v>
      </c>
      <c r="T259" s="143">
        <f>S259*H259</f>
        <v>0</v>
      </c>
      <c r="AR259" s="144" t="s">
        <v>194</v>
      </c>
      <c r="AT259" s="144" t="s">
        <v>189</v>
      </c>
      <c r="AU259" s="144" t="s">
        <v>91</v>
      </c>
      <c r="AY259" s="18" t="s">
        <v>187</v>
      </c>
      <c r="BE259" s="145">
        <f>IF(N259="základní",J259,0)</f>
        <v>0</v>
      </c>
      <c r="BF259" s="145">
        <f>IF(N259="snížená",J259,0)</f>
        <v>0</v>
      </c>
      <c r="BG259" s="145">
        <f>IF(N259="zákl. přenesená",J259,0)</f>
        <v>0</v>
      </c>
      <c r="BH259" s="145">
        <f>IF(N259="sníž. přenesená",J259,0)</f>
        <v>0</v>
      </c>
      <c r="BI259" s="145">
        <f>IF(N259="nulová",J259,0)</f>
        <v>0</v>
      </c>
      <c r="BJ259" s="18" t="s">
        <v>21</v>
      </c>
      <c r="BK259" s="145">
        <f>ROUND(I259*H259,2)</f>
        <v>0</v>
      </c>
      <c r="BL259" s="18" t="s">
        <v>194</v>
      </c>
      <c r="BM259" s="144" t="s">
        <v>388</v>
      </c>
    </row>
    <row r="260" spans="2:65" s="14" customFormat="1" ht="10.199999999999999">
      <c r="B260" s="161"/>
      <c r="D260" s="147" t="s">
        <v>196</v>
      </c>
      <c r="E260" s="162" t="s">
        <v>1</v>
      </c>
      <c r="F260" s="163" t="s">
        <v>389</v>
      </c>
      <c r="H260" s="162" t="s">
        <v>1</v>
      </c>
      <c r="I260" s="164"/>
      <c r="L260" s="161"/>
      <c r="M260" s="165"/>
      <c r="T260" s="166"/>
      <c r="AT260" s="162" t="s">
        <v>196</v>
      </c>
      <c r="AU260" s="162" t="s">
        <v>91</v>
      </c>
      <c r="AV260" s="14" t="s">
        <v>21</v>
      </c>
      <c r="AW260" s="14" t="s">
        <v>36</v>
      </c>
      <c r="AX260" s="14" t="s">
        <v>81</v>
      </c>
      <c r="AY260" s="162" t="s">
        <v>187</v>
      </c>
    </row>
    <row r="261" spans="2:65" s="12" customFormat="1" ht="10.199999999999999">
      <c r="B261" s="146"/>
      <c r="D261" s="147" t="s">
        <v>196</v>
      </c>
      <c r="E261" s="148" t="s">
        <v>1</v>
      </c>
      <c r="F261" s="149" t="s">
        <v>390</v>
      </c>
      <c r="H261" s="150">
        <v>100.1</v>
      </c>
      <c r="I261" s="151"/>
      <c r="L261" s="146"/>
      <c r="M261" s="152"/>
      <c r="T261" s="153"/>
      <c r="AT261" s="148" t="s">
        <v>196</v>
      </c>
      <c r="AU261" s="148" t="s">
        <v>91</v>
      </c>
      <c r="AV261" s="12" t="s">
        <v>91</v>
      </c>
      <c r="AW261" s="12" t="s">
        <v>36</v>
      </c>
      <c r="AX261" s="12" t="s">
        <v>81</v>
      </c>
      <c r="AY261" s="148" t="s">
        <v>187</v>
      </c>
    </row>
    <row r="262" spans="2:65" s="12" customFormat="1" ht="10.199999999999999">
      <c r="B262" s="146"/>
      <c r="D262" s="147" t="s">
        <v>196</v>
      </c>
      <c r="E262" s="148" t="s">
        <v>1</v>
      </c>
      <c r="F262" s="149" t="s">
        <v>391</v>
      </c>
      <c r="H262" s="150">
        <v>51.9</v>
      </c>
      <c r="I262" s="151"/>
      <c r="L262" s="146"/>
      <c r="M262" s="152"/>
      <c r="T262" s="153"/>
      <c r="AT262" s="148" t="s">
        <v>196</v>
      </c>
      <c r="AU262" s="148" t="s">
        <v>91</v>
      </c>
      <c r="AV262" s="12" t="s">
        <v>91</v>
      </c>
      <c r="AW262" s="12" t="s">
        <v>36</v>
      </c>
      <c r="AX262" s="12" t="s">
        <v>81</v>
      </c>
      <c r="AY262" s="148" t="s">
        <v>187</v>
      </c>
    </row>
    <row r="263" spans="2:65" s="15" customFormat="1" ht="10.199999999999999">
      <c r="B263" s="180"/>
      <c r="D263" s="147" t="s">
        <v>196</v>
      </c>
      <c r="E263" s="181" t="s">
        <v>1</v>
      </c>
      <c r="F263" s="182" t="s">
        <v>314</v>
      </c>
      <c r="H263" s="183">
        <v>152</v>
      </c>
      <c r="I263" s="184"/>
      <c r="L263" s="180"/>
      <c r="M263" s="185"/>
      <c r="T263" s="186"/>
      <c r="AT263" s="181" t="s">
        <v>196</v>
      </c>
      <c r="AU263" s="181" t="s">
        <v>91</v>
      </c>
      <c r="AV263" s="15" t="s">
        <v>205</v>
      </c>
      <c r="AW263" s="15" t="s">
        <v>36</v>
      </c>
      <c r="AX263" s="15" t="s">
        <v>81</v>
      </c>
      <c r="AY263" s="181" t="s">
        <v>187</v>
      </c>
    </row>
    <row r="264" spans="2:65" s="14" customFormat="1" ht="10.199999999999999">
      <c r="B264" s="161"/>
      <c r="D264" s="147" t="s">
        <v>196</v>
      </c>
      <c r="E264" s="162" t="s">
        <v>1</v>
      </c>
      <c r="F264" s="163" t="s">
        <v>392</v>
      </c>
      <c r="H264" s="162" t="s">
        <v>1</v>
      </c>
      <c r="I264" s="164"/>
      <c r="L264" s="161"/>
      <c r="M264" s="165"/>
      <c r="T264" s="166"/>
      <c r="AT264" s="162" t="s">
        <v>196</v>
      </c>
      <c r="AU264" s="162" t="s">
        <v>91</v>
      </c>
      <c r="AV264" s="14" t="s">
        <v>21</v>
      </c>
      <c r="AW264" s="14" t="s">
        <v>36</v>
      </c>
      <c r="AX264" s="14" t="s">
        <v>81</v>
      </c>
      <c r="AY264" s="162" t="s">
        <v>187</v>
      </c>
    </row>
    <row r="265" spans="2:65" s="12" customFormat="1" ht="10.199999999999999">
      <c r="B265" s="146"/>
      <c r="D265" s="147" t="s">
        <v>196</v>
      </c>
      <c r="E265" s="148" t="s">
        <v>1</v>
      </c>
      <c r="F265" s="149" t="s">
        <v>393</v>
      </c>
      <c r="H265" s="150">
        <v>2.2000000000000002</v>
      </c>
      <c r="I265" s="151"/>
      <c r="L265" s="146"/>
      <c r="M265" s="152"/>
      <c r="T265" s="153"/>
      <c r="AT265" s="148" t="s">
        <v>196</v>
      </c>
      <c r="AU265" s="148" t="s">
        <v>91</v>
      </c>
      <c r="AV265" s="12" t="s">
        <v>91</v>
      </c>
      <c r="AW265" s="12" t="s">
        <v>36</v>
      </c>
      <c r="AX265" s="12" t="s">
        <v>81</v>
      </c>
      <c r="AY265" s="148" t="s">
        <v>187</v>
      </c>
    </row>
    <row r="266" spans="2:65" s="12" customFormat="1" ht="10.199999999999999">
      <c r="B266" s="146"/>
      <c r="D266" s="147" t="s">
        <v>196</v>
      </c>
      <c r="E266" s="148" t="s">
        <v>1</v>
      </c>
      <c r="F266" s="149" t="s">
        <v>394</v>
      </c>
      <c r="H266" s="150">
        <v>9.1999999999999993</v>
      </c>
      <c r="I266" s="151"/>
      <c r="L266" s="146"/>
      <c r="M266" s="152"/>
      <c r="T266" s="153"/>
      <c r="AT266" s="148" t="s">
        <v>196</v>
      </c>
      <c r="AU266" s="148" t="s">
        <v>91</v>
      </c>
      <c r="AV266" s="12" t="s">
        <v>91</v>
      </c>
      <c r="AW266" s="12" t="s">
        <v>36</v>
      </c>
      <c r="AX266" s="12" t="s">
        <v>81</v>
      </c>
      <c r="AY266" s="148" t="s">
        <v>187</v>
      </c>
    </row>
    <row r="267" spans="2:65" s="15" customFormat="1" ht="10.199999999999999">
      <c r="B267" s="180"/>
      <c r="D267" s="147" t="s">
        <v>196</v>
      </c>
      <c r="E267" s="181" t="s">
        <v>1</v>
      </c>
      <c r="F267" s="182" t="s">
        <v>314</v>
      </c>
      <c r="H267" s="183">
        <v>11.399999999999999</v>
      </c>
      <c r="I267" s="184"/>
      <c r="L267" s="180"/>
      <c r="M267" s="185"/>
      <c r="T267" s="186"/>
      <c r="AT267" s="181" t="s">
        <v>196</v>
      </c>
      <c r="AU267" s="181" t="s">
        <v>91</v>
      </c>
      <c r="AV267" s="15" t="s">
        <v>205</v>
      </c>
      <c r="AW267" s="15" t="s">
        <v>36</v>
      </c>
      <c r="AX267" s="15" t="s">
        <v>81</v>
      </c>
      <c r="AY267" s="181" t="s">
        <v>187</v>
      </c>
    </row>
    <row r="268" spans="2:65" s="13" customFormat="1" ht="10.199999999999999">
      <c r="B268" s="154"/>
      <c r="D268" s="147" t="s">
        <v>196</v>
      </c>
      <c r="E268" s="155" t="s">
        <v>1</v>
      </c>
      <c r="F268" s="156" t="s">
        <v>198</v>
      </c>
      <c r="H268" s="157">
        <v>163.39999999999998</v>
      </c>
      <c r="I268" s="158"/>
      <c r="L268" s="154"/>
      <c r="M268" s="159"/>
      <c r="T268" s="160"/>
      <c r="AT268" s="155" t="s">
        <v>196</v>
      </c>
      <c r="AU268" s="155" t="s">
        <v>91</v>
      </c>
      <c r="AV268" s="13" t="s">
        <v>194</v>
      </c>
      <c r="AW268" s="13" t="s">
        <v>36</v>
      </c>
      <c r="AX268" s="13" t="s">
        <v>21</v>
      </c>
      <c r="AY268" s="155" t="s">
        <v>187</v>
      </c>
    </row>
    <row r="269" spans="2:65" s="1" customFormat="1" ht="38.549999999999997" customHeight="1">
      <c r="B269" s="33"/>
      <c r="C269" s="170" t="s">
        <v>395</v>
      </c>
      <c r="D269" s="170" t="s">
        <v>244</v>
      </c>
      <c r="E269" s="171" t="s">
        <v>396</v>
      </c>
      <c r="F269" s="172" t="s">
        <v>397</v>
      </c>
      <c r="G269" s="173" t="s">
        <v>253</v>
      </c>
      <c r="H269" s="174">
        <v>53.457000000000001</v>
      </c>
      <c r="I269" s="175"/>
      <c r="J269" s="176">
        <f>ROUND(I269*H269,2)</f>
        <v>0</v>
      </c>
      <c r="K269" s="172" t="s">
        <v>1</v>
      </c>
      <c r="L269" s="177"/>
      <c r="M269" s="178" t="s">
        <v>1</v>
      </c>
      <c r="N269" s="179" t="s">
        <v>46</v>
      </c>
      <c r="P269" s="142">
        <f>O269*H269</f>
        <v>0</v>
      </c>
      <c r="Q269" s="142">
        <v>0.18</v>
      </c>
      <c r="R269" s="142">
        <f>Q269*H269</f>
        <v>9.6222599999999989</v>
      </c>
      <c r="S269" s="142">
        <v>0</v>
      </c>
      <c r="T269" s="143">
        <f>S269*H269</f>
        <v>0</v>
      </c>
      <c r="AR269" s="144" t="s">
        <v>234</v>
      </c>
      <c r="AT269" s="144" t="s">
        <v>244</v>
      </c>
      <c r="AU269" s="144" t="s">
        <v>91</v>
      </c>
      <c r="AY269" s="18" t="s">
        <v>187</v>
      </c>
      <c r="BE269" s="145">
        <f>IF(N269="základní",J269,0)</f>
        <v>0</v>
      </c>
      <c r="BF269" s="145">
        <f>IF(N269="snížená",J269,0)</f>
        <v>0</v>
      </c>
      <c r="BG269" s="145">
        <f>IF(N269="zákl. přenesená",J269,0)</f>
        <v>0</v>
      </c>
      <c r="BH269" s="145">
        <f>IF(N269="sníž. přenesená",J269,0)</f>
        <v>0</v>
      </c>
      <c r="BI269" s="145">
        <f>IF(N269="nulová",J269,0)</f>
        <v>0</v>
      </c>
      <c r="BJ269" s="18" t="s">
        <v>21</v>
      </c>
      <c r="BK269" s="145">
        <f>ROUND(I269*H269,2)</f>
        <v>0</v>
      </c>
      <c r="BL269" s="18" t="s">
        <v>194</v>
      </c>
      <c r="BM269" s="144" t="s">
        <v>398</v>
      </c>
    </row>
    <row r="270" spans="2:65" s="1" customFormat="1" ht="28.8">
      <c r="B270" s="33"/>
      <c r="D270" s="147" t="s">
        <v>219</v>
      </c>
      <c r="F270" s="167" t="s">
        <v>327</v>
      </c>
      <c r="I270" s="168"/>
      <c r="L270" s="33"/>
      <c r="M270" s="169"/>
      <c r="T270" s="57"/>
      <c r="AT270" s="18" t="s">
        <v>219</v>
      </c>
      <c r="AU270" s="18" t="s">
        <v>91</v>
      </c>
    </row>
    <row r="271" spans="2:65" s="12" customFormat="1" ht="10.199999999999999">
      <c r="B271" s="146"/>
      <c r="D271" s="147" t="s">
        <v>196</v>
      </c>
      <c r="E271" s="148" t="s">
        <v>1</v>
      </c>
      <c r="F271" s="149" t="s">
        <v>399</v>
      </c>
      <c r="H271" s="150">
        <v>51.9</v>
      </c>
      <c r="I271" s="151"/>
      <c r="L271" s="146"/>
      <c r="M271" s="152"/>
      <c r="T271" s="153"/>
      <c r="AT271" s="148" t="s">
        <v>196</v>
      </c>
      <c r="AU271" s="148" t="s">
        <v>91</v>
      </c>
      <c r="AV271" s="12" t="s">
        <v>91</v>
      </c>
      <c r="AW271" s="12" t="s">
        <v>36</v>
      </c>
      <c r="AX271" s="12" t="s">
        <v>81</v>
      </c>
      <c r="AY271" s="148" t="s">
        <v>187</v>
      </c>
    </row>
    <row r="272" spans="2:65" s="13" customFormat="1" ht="10.199999999999999">
      <c r="B272" s="154"/>
      <c r="D272" s="147" t="s">
        <v>196</v>
      </c>
      <c r="E272" s="155" t="s">
        <v>1</v>
      </c>
      <c r="F272" s="156" t="s">
        <v>198</v>
      </c>
      <c r="H272" s="157">
        <v>51.9</v>
      </c>
      <c r="I272" s="158"/>
      <c r="L272" s="154"/>
      <c r="M272" s="159"/>
      <c r="T272" s="160"/>
      <c r="AT272" s="155" t="s">
        <v>196</v>
      </c>
      <c r="AU272" s="155" t="s">
        <v>91</v>
      </c>
      <c r="AV272" s="13" t="s">
        <v>194</v>
      </c>
      <c r="AW272" s="13" t="s">
        <v>36</v>
      </c>
      <c r="AX272" s="13" t="s">
        <v>81</v>
      </c>
      <c r="AY272" s="155" t="s">
        <v>187</v>
      </c>
    </row>
    <row r="273" spans="2:65" s="12" customFormat="1" ht="10.199999999999999">
      <c r="B273" s="146"/>
      <c r="D273" s="147" t="s">
        <v>196</v>
      </c>
      <c r="E273" s="148" t="s">
        <v>1</v>
      </c>
      <c r="F273" s="149" t="s">
        <v>400</v>
      </c>
      <c r="H273" s="150">
        <v>53.457000000000001</v>
      </c>
      <c r="I273" s="151"/>
      <c r="L273" s="146"/>
      <c r="M273" s="152"/>
      <c r="T273" s="153"/>
      <c r="AT273" s="148" t="s">
        <v>196</v>
      </c>
      <c r="AU273" s="148" t="s">
        <v>91</v>
      </c>
      <c r="AV273" s="12" t="s">
        <v>91</v>
      </c>
      <c r="AW273" s="12" t="s">
        <v>36</v>
      </c>
      <c r="AX273" s="12" t="s">
        <v>21</v>
      </c>
      <c r="AY273" s="148" t="s">
        <v>187</v>
      </c>
    </row>
    <row r="274" spans="2:65" s="1" customFormat="1" ht="24.15" customHeight="1">
      <c r="B274" s="33"/>
      <c r="C274" s="170" t="s">
        <v>401</v>
      </c>
      <c r="D274" s="170" t="s">
        <v>244</v>
      </c>
      <c r="E274" s="171" t="s">
        <v>402</v>
      </c>
      <c r="F274" s="172" t="s">
        <v>403</v>
      </c>
      <c r="G274" s="173" t="s">
        <v>253</v>
      </c>
      <c r="H274" s="174">
        <v>9.4760000000000009</v>
      </c>
      <c r="I274" s="175"/>
      <c r="J274" s="176">
        <f>ROUND(I274*H274,2)</f>
        <v>0</v>
      </c>
      <c r="K274" s="172" t="s">
        <v>1</v>
      </c>
      <c r="L274" s="177"/>
      <c r="M274" s="178" t="s">
        <v>1</v>
      </c>
      <c r="N274" s="179" t="s">
        <v>46</v>
      </c>
      <c r="P274" s="142">
        <f>O274*H274</f>
        <v>0</v>
      </c>
      <c r="Q274" s="142">
        <v>0.31</v>
      </c>
      <c r="R274" s="142">
        <f>Q274*H274</f>
        <v>2.9375600000000004</v>
      </c>
      <c r="S274" s="142">
        <v>0</v>
      </c>
      <c r="T274" s="143">
        <f>S274*H274</f>
        <v>0</v>
      </c>
      <c r="AR274" s="144" t="s">
        <v>234</v>
      </c>
      <c r="AT274" s="144" t="s">
        <v>244</v>
      </c>
      <c r="AU274" s="144" t="s">
        <v>91</v>
      </c>
      <c r="AY274" s="18" t="s">
        <v>187</v>
      </c>
      <c r="BE274" s="145">
        <f>IF(N274="základní",J274,0)</f>
        <v>0</v>
      </c>
      <c r="BF274" s="145">
        <f>IF(N274="snížená",J274,0)</f>
        <v>0</v>
      </c>
      <c r="BG274" s="145">
        <f>IF(N274="zákl. přenesená",J274,0)</f>
        <v>0</v>
      </c>
      <c r="BH274" s="145">
        <f>IF(N274="sníž. přenesená",J274,0)</f>
        <v>0</v>
      </c>
      <c r="BI274" s="145">
        <f>IF(N274="nulová",J274,0)</f>
        <v>0</v>
      </c>
      <c r="BJ274" s="18" t="s">
        <v>21</v>
      </c>
      <c r="BK274" s="145">
        <f>ROUND(I274*H274,2)</f>
        <v>0</v>
      </c>
      <c r="BL274" s="18" t="s">
        <v>194</v>
      </c>
      <c r="BM274" s="144" t="s">
        <v>404</v>
      </c>
    </row>
    <row r="275" spans="2:65" s="1" customFormat="1" ht="28.8">
      <c r="B275" s="33"/>
      <c r="D275" s="147" t="s">
        <v>219</v>
      </c>
      <c r="F275" s="167" t="s">
        <v>327</v>
      </c>
      <c r="I275" s="168"/>
      <c r="L275" s="33"/>
      <c r="M275" s="169"/>
      <c r="T275" s="57"/>
      <c r="AT275" s="18" t="s">
        <v>219</v>
      </c>
      <c r="AU275" s="18" t="s">
        <v>91</v>
      </c>
    </row>
    <row r="276" spans="2:65" s="12" customFormat="1" ht="10.199999999999999">
      <c r="B276" s="146"/>
      <c r="D276" s="147" t="s">
        <v>196</v>
      </c>
      <c r="E276" s="148" t="s">
        <v>1</v>
      </c>
      <c r="F276" s="149" t="s">
        <v>405</v>
      </c>
      <c r="H276" s="150">
        <v>9.1999999999999993</v>
      </c>
      <c r="I276" s="151"/>
      <c r="L276" s="146"/>
      <c r="M276" s="152"/>
      <c r="T276" s="153"/>
      <c r="AT276" s="148" t="s">
        <v>196</v>
      </c>
      <c r="AU276" s="148" t="s">
        <v>91</v>
      </c>
      <c r="AV276" s="12" t="s">
        <v>91</v>
      </c>
      <c r="AW276" s="12" t="s">
        <v>36</v>
      </c>
      <c r="AX276" s="12" t="s">
        <v>81</v>
      </c>
      <c r="AY276" s="148" t="s">
        <v>187</v>
      </c>
    </row>
    <row r="277" spans="2:65" s="12" customFormat="1" ht="10.199999999999999">
      <c r="B277" s="146"/>
      <c r="D277" s="147" t="s">
        <v>196</v>
      </c>
      <c r="E277" s="148" t="s">
        <v>1</v>
      </c>
      <c r="F277" s="149" t="s">
        <v>406</v>
      </c>
      <c r="H277" s="150">
        <v>9.4760000000000009</v>
      </c>
      <c r="I277" s="151"/>
      <c r="L277" s="146"/>
      <c r="M277" s="152"/>
      <c r="T277" s="153"/>
      <c r="AT277" s="148" t="s">
        <v>196</v>
      </c>
      <c r="AU277" s="148" t="s">
        <v>91</v>
      </c>
      <c r="AV277" s="12" t="s">
        <v>91</v>
      </c>
      <c r="AW277" s="12" t="s">
        <v>36</v>
      </c>
      <c r="AX277" s="12" t="s">
        <v>21</v>
      </c>
      <c r="AY277" s="148" t="s">
        <v>187</v>
      </c>
    </row>
    <row r="278" spans="2:65" s="1" customFormat="1" ht="24.15" customHeight="1">
      <c r="B278" s="33"/>
      <c r="C278" s="170" t="s">
        <v>407</v>
      </c>
      <c r="D278" s="170" t="s">
        <v>244</v>
      </c>
      <c r="E278" s="171" t="s">
        <v>408</v>
      </c>
      <c r="F278" s="172" t="s">
        <v>409</v>
      </c>
      <c r="G278" s="173" t="s">
        <v>253</v>
      </c>
      <c r="H278" s="174">
        <v>2.266</v>
      </c>
      <c r="I278" s="175"/>
      <c r="J278" s="176">
        <f>ROUND(I278*H278,2)</f>
        <v>0</v>
      </c>
      <c r="K278" s="172" t="s">
        <v>1</v>
      </c>
      <c r="L278" s="177"/>
      <c r="M278" s="178" t="s">
        <v>1</v>
      </c>
      <c r="N278" s="179" t="s">
        <v>46</v>
      </c>
      <c r="P278" s="142">
        <f>O278*H278</f>
        <v>0</v>
      </c>
      <c r="Q278" s="142">
        <v>0.31</v>
      </c>
      <c r="R278" s="142">
        <f>Q278*H278</f>
        <v>0.70245999999999997</v>
      </c>
      <c r="S278" s="142">
        <v>0</v>
      </c>
      <c r="T278" s="143">
        <f>S278*H278</f>
        <v>0</v>
      </c>
      <c r="AR278" s="144" t="s">
        <v>234</v>
      </c>
      <c r="AT278" s="144" t="s">
        <v>244</v>
      </c>
      <c r="AU278" s="144" t="s">
        <v>91</v>
      </c>
      <c r="AY278" s="18" t="s">
        <v>187</v>
      </c>
      <c r="BE278" s="145">
        <f>IF(N278="základní",J278,0)</f>
        <v>0</v>
      </c>
      <c r="BF278" s="145">
        <f>IF(N278="snížená",J278,0)</f>
        <v>0</v>
      </c>
      <c r="BG278" s="145">
        <f>IF(N278="zákl. přenesená",J278,0)</f>
        <v>0</v>
      </c>
      <c r="BH278" s="145">
        <f>IF(N278="sníž. přenesená",J278,0)</f>
        <v>0</v>
      </c>
      <c r="BI278" s="145">
        <f>IF(N278="nulová",J278,0)</f>
        <v>0</v>
      </c>
      <c r="BJ278" s="18" t="s">
        <v>21</v>
      </c>
      <c r="BK278" s="145">
        <f>ROUND(I278*H278,2)</f>
        <v>0</v>
      </c>
      <c r="BL278" s="18" t="s">
        <v>194</v>
      </c>
      <c r="BM278" s="144" t="s">
        <v>410</v>
      </c>
    </row>
    <row r="279" spans="2:65" s="1" customFormat="1" ht="28.8">
      <c r="B279" s="33"/>
      <c r="D279" s="147" t="s">
        <v>219</v>
      </c>
      <c r="F279" s="167" t="s">
        <v>411</v>
      </c>
      <c r="I279" s="168"/>
      <c r="L279" s="33"/>
      <c r="M279" s="169"/>
      <c r="T279" s="57"/>
      <c r="AT279" s="18" t="s">
        <v>219</v>
      </c>
      <c r="AU279" s="18" t="s">
        <v>91</v>
      </c>
    </row>
    <row r="280" spans="2:65" s="12" customFormat="1" ht="10.199999999999999">
      <c r="B280" s="146"/>
      <c r="D280" s="147" t="s">
        <v>196</v>
      </c>
      <c r="E280" s="148" t="s">
        <v>1</v>
      </c>
      <c r="F280" s="149" t="s">
        <v>412</v>
      </c>
      <c r="H280" s="150">
        <v>2.2000000000000002</v>
      </c>
      <c r="I280" s="151"/>
      <c r="L280" s="146"/>
      <c r="M280" s="152"/>
      <c r="T280" s="153"/>
      <c r="AT280" s="148" t="s">
        <v>196</v>
      </c>
      <c r="AU280" s="148" t="s">
        <v>91</v>
      </c>
      <c r="AV280" s="12" t="s">
        <v>91</v>
      </c>
      <c r="AW280" s="12" t="s">
        <v>36</v>
      </c>
      <c r="AX280" s="12" t="s">
        <v>81</v>
      </c>
      <c r="AY280" s="148" t="s">
        <v>187</v>
      </c>
    </row>
    <row r="281" spans="2:65" s="12" customFormat="1" ht="10.199999999999999">
      <c r="B281" s="146"/>
      <c r="D281" s="147" t="s">
        <v>196</v>
      </c>
      <c r="E281" s="148" t="s">
        <v>1</v>
      </c>
      <c r="F281" s="149" t="s">
        <v>413</v>
      </c>
      <c r="H281" s="150">
        <v>2.266</v>
      </c>
      <c r="I281" s="151"/>
      <c r="L281" s="146"/>
      <c r="M281" s="152"/>
      <c r="T281" s="153"/>
      <c r="AT281" s="148" t="s">
        <v>196</v>
      </c>
      <c r="AU281" s="148" t="s">
        <v>91</v>
      </c>
      <c r="AV281" s="12" t="s">
        <v>91</v>
      </c>
      <c r="AW281" s="12" t="s">
        <v>36</v>
      </c>
      <c r="AX281" s="12" t="s">
        <v>21</v>
      </c>
      <c r="AY281" s="148" t="s">
        <v>187</v>
      </c>
    </row>
    <row r="282" spans="2:65" s="11" customFormat="1" ht="22.8" customHeight="1">
      <c r="B282" s="121"/>
      <c r="D282" s="122" t="s">
        <v>80</v>
      </c>
      <c r="E282" s="131" t="s">
        <v>234</v>
      </c>
      <c r="F282" s="131" t="s">
        <v>414</v>
      </c>
      <c r="I282" s="124"/>
      <c r="J282" s="132">
        <f>BK282</f>
        <v>0</v>
      </c>
      <c r="L282" s="121"/>
      <c r="M282" s="126"/>
      <c r="P282" s="127">
        <f>SUM(P283:P308)</f>
        <v>0</v>
      </c>
      <c r="R282" s="127">
        <f>SUM(R283:R308)</f>
        <v>4.4180460000000004</v>
      </c>
      <c r="T282" s="128">
        <f>SUM(T283:T308)</f>
        <v>5.8389600000000002</v>
      </c>
      <c r="AR282" s="122" t="s">
        <v>21</v>
      </c>
      <c r="AT282" s="129" t="s">
        <v>80</v>
      </c>
      <c r="AU282" s="129" t="s">
        <v>21</v>
      </c>
      <c r="AY282" s="122" t="s">
        <v>187</v>
      </c>
      <c r="BK282" s="130">
        <f>SUM(BK283:BK308)</f>
        <v>0</v>
      </c>
    </row>
    <row r="283" spans="2:65" s="1" customFormat="1" ht="16.5" customHeight="1">
      <c r="B283" s="33"/>
      <c r="C283" s="133" t="s">
        <v>415</v>
      </c>
      <c r="D283" s="133" t="s">
        <v>189</v>
      </c>
      <c r="E283" s="134" t="s">
        <v>416</v>
      </c>
      <c r="F283" s="135" t="s">
        <v>417</v>
      </c>
      <c r="G283" s="136" t="s">
        <v>201</v>
      </c>
      <c r="H283" s="137">
        <v>16</v>
      </c>
      <c r="I283" s="138"/>
      <c r="J283" s="139">
        <f>ROUND(I283*H283,2)</f>
        <v>0</v>
      </c>
      <c r="K283" s="135" t="s">
        <v>193</v>
      </c>
      <c r="L283" s="33"/>
      <c r="M283" s="140" t="s">
        <v>1</v>
      </c>
      <c r="N283" s="141" t="s">
        <v>46</v>
      </c>
      <c r="P283" s="142">
        <f>O283*H283</f>
        <v>0</v>
      </c>
      <c r="Q283" s="142">
        <v>1.0000000000000001E-5</v>
      </c>
      <c r="R283" s="142">
        <f>Q283*H283</f>
        <v>1.6000000000000001E-4</v>
      </c>
      <c r="S283" s="142">
        <v>0</v>
      </c>
      <c r="T283" s="143">
        <f>S283*H283</f>
        <v>0</v>
      </c>
      <c r="AR283" s="144" t="s">
        <v>194</v>
      </c>
      <c r="AT283" s="144" t="s">
        <v>189</v>
      </c>
      <c r="AU283" s="144" t="s">
        <v>91</v>
      </c>
      <c r="AY283" s="18" t="s">
        <v>187</v>
      </c>
      <c r="BE283" s="145">
        <f>IF(N283="základní",J283,0)</f>
        <v>0</v>
      </c>
      <c r="BF283" s="145">
        <f>IF(N283="snížená",J283,0)</f>
        <v>0</v>
      </c>
      <c r="BG283" s="145">
        <f>IF(N283="zákl. přenesená",J283,0)</f>
        <v>0</v>
      </c>
      <c r="BH283" s="145">
        <f>IF(N283="sníž. přenesená",J283,0)</f>
        <v>0</v>
      </c>
      <c r="BI283" s="145">
        <f>IF(N283="nulová",J283,0)</f>
        <v>0</v>
      </c>
      <c r="BJ283" s="18" t="s">
        <v>21</v>
      </c>
      <c r="BK283" s="145">
        <f>ROUND(I283*H283,2)</f>
        <v>0</v>
      </c>
      <c r="BL283" s="18" t="s">
        <v>194</v>
      </c>
      <c r="BM283" s="144" t="s">
        <v>418</v>
      </c>
    </row>
    <row r="284" spans="2:65" s="12" customFormat="1" ht="10.199999999999999">
      <c r="B284" s="146"/>
      <c r="D284" s="147" t="s">
        <v>196</v>
      </c>
      <c r="E284" s="148" t="s">
        <v>1</v>
      </c>
      <c r="F284" s="149" t="s">
        <v>278</v>
      </c>
      <c r="H284" s="150">
        <v>16</v>
      </c>
      <c r="I284" s="151"/>
      <c r="L284" s="146"/>
      <c r="M284" s="152"/>
      <c r="T284" s="153"/>
      <c r="AT284" s="148" t="s">
        <v>196</v>
      </c>
      <c r="AU284" s="148" t="s">
        <v>91</v>
      </c>
      <c r="AV284" s="12" t="s">
        <v>91</v>
      </c>
      <c r="AW284" s="12" t="s">
        <v>36</v>
      </c>
      <c r="AX284" s="12" t="s">
        <v>21</v>
      </c>
      <c r="AY284" s="148" t="s">
        <v>187</v>
      </c>
    </row>
    <row r="285" spans="2:65" s="1" customFormat="1" ht="16.5" customHeight="1">
      <c r="B285" s="33"/>
      <c r="C285" s="170" t="s">
        <v>419</v>
      </c>
      <c r="D285" s="170" t="s">
        <v>244</v>
      </c>
      <c r="E285" s="171" t="s">
        <v>420</v>
      </c>
      <c r="F285" s="172" t="s">
        <v>421</v>
      </c>
      <c r="G285" s="173" t="s">
        <v>201</v>
      </c>
      <c r="H285" s="174">
        <v>16.48</v>
      </c>
      <c r="I285" s="175"/>
      <c r="J285" s="176">
        <f>ROUND(I285*H285,2)</f>
        <v>0</v>
      </c>
      <c r="K285" s="172" t="s">
        <v>193</v>
      </c>
      <c r="L285" s="177"/>
      <c r="M285" s="178" t="s">
        <v>1</v>
      </c>
      <c r="N285" s="179" t="s">
        <v>46</v>
      </c>
      <c r="P285" s="142">
        <f>O285*H285</f>
        <v>0</v>
      </c>
      <c r="Q285" s="142">
        <v>1.4499999999999999E-3</v>
      </c>
      <c r="R285" s="142">
        <f>Q285*H285</f>
        <v>2.3896000000000001E-2</v>
      </c>
      <c r="S285" s="142">
        <v>0</v>
      </c>
      <c r="T285" s="143">
        <f>S285*H285</f>
        <v>0</v>
      </c>
      <c r="AR285" s="144" t="s">
        <v>234</v>
      </c>
      <c r="AT285" s="144" t="s">
        <v>244</v>
      </c>
      <c r="AU285" s="144" t="s">
        <v>91</v>
      </c>
      <c r="AY285" s="18" t="s">
        <v>187</v>
      </c>
      <c r="BE285" s="145">
        <f>IF(N285="základní",J285,0)</f>
        <v>0</v>
      </c>
      <c r="BF285" s="145">
        <f>IF(N285="snížená",J285,0)</f>
        <v>0</v>
      </c>
      <c r="BG285" s="145">
        <f>IF(N285="zákl. přenesená",J285,0)</f>
        <v>0</v>
      </c>
      <c r="BH285" s="145">
        <f>IF(N285="sníž. přenesená",J285,0)</f>
        <v>0</v>
      </c>
      <c r="BI285" s="145">
        <f>IF(N285="nulová",J285,0)</f>
        <v>0</v>
      </c>
      <c r="BJ285" s="18" t="s">
        <v>21</v>
      </c>
      <c r="BK285" s="145">
        <f>ROUND(I285*H285,2)</f>
        <v>0</v>
      </c>
      <c r="BL285" s="18" t="s">
        <v>194</v>
      </c>
      <c r="BM285" s="144" t="s">
        <v>422</v>
      </c>
    </row>
    <row r="286" spans="2:65" s="12" customFormat="1" ht="10.199999999999999">
      <c r="B286" s="146"/>
      <c r="D286" s="147" t="s">
        <v>196</v>
      </c>
      <c r="E286" s="148" t="s">
        <v>1</v>
      </c>
      <c r="F286" s="149" t="s">
        <v>278</v>
      </c>
      <c r="H286" s="150">
        <v>16</v>
      </c>
      <c r="I286" s="151"/>
      <c r="L286" s="146"/>
      <c r="M286" s="152"/>
      <c r="T286" s="153"/>
      <c r="AT286" s="148" t="s">
        <v>196</v>
      </c>
      <c r="AU286" s="148" t="s">
        <v>91</v>
      </c>
      <c r="AV286" s="12" t="s">
        <v>91</v>
      </c>
      <c r="AW286" s="12" t="s">
        <v>36</v>
      </c>
      <c r="AX286" s="12" t="s">
        <v>81</v>
      </c>
      <c r="AY286" s="148" t="s">
        <v>187</v>
      </c>
    </row>
    <row r="287" spans="2:65" s="12" customFormat="1" ht="10.199999999999999">
      <c r="B287" s="146"/>
      <c r="D287" s="147" t="s">
        <v>196</v>
      </c>
      <c r="E287" s="148" t="s">
        <v>1</v>
      </c>
      <c r="F287" s="149" t="s">
        <v>423</v>
      </c>
      <c r="H287" s="150">
        <v>16.48</v>
      </c>
      <c r="I287" s="151"/>
      <c r="L287" s="146"/>
      <c r="M287" s="152"/>
      <c r="T287" s="153"/>
      <c r="AT287" s="148" t="s">
        <v>196</v>
      </c>
      <c r="AU287" s="148" t="s">
        <v>91</v>
      </c>
      <c r="AV287" s="12" t="s">
        <v>91</v>
      </c>
      <c r="AW287" s="12" t="s">
        <v>36</v>
      </c>
      <c r="AX287" s="12" t="s">
        <v>21</v>
      </c>
      <c r="AY287" s="148" t="s">
        <v>187</v>
      </c>
    </row>
    <row r="288" spans="2:65" s="1" customFormat="1" ht="21.75" customHeight="1">
      <c r="B288" s="33"/>
      <c r="C288" s="133" t="s">
        <v>424</v>
      </c>
      <c r="D288" s="133" t="s">
        <v>189</v>
      </c>
      <c r="E288" s="134" t="s">
        <v>425</v>
      </c>
      <c r="F288" s="135" t="s">
        <v>426</v>
      </c>
      <c r="G288" s="136" t="s">
        <v>192</v>
      </c>
      <c r="H288" s="137">
        <v>0.71299999999999997</v>
      </c>
      <c r="I288" s="138"/>
      <c r="J288" s="139">
        <f>ROUND(I288*H288,2)</f>
        <v>0</v>
      </c>
      <c r="K288" s="135" t="s">
        <v>193</v>
      </c>
      <c r="L288" s="33"/>
      <c r="M288" s="140" t="s">
        <v>1</v>
      </c>
      <c r="N288" s="141" t="s">
        <v>46</v>
      </c>
      <c r="P288" s="142">
        <f>O288*H288</f>
        <v>0</v>
      </c>
      <c r="Q288" s="142">
        <v>0</v>
      </c>
      <c r="R288" s="142">
        <f>Q288*H288</f>
        <v>0</v>
      </c>
      <c r="S288" s="142">
        <v>1.92</v>
      </c>
      <c r="T288" s="143">
        <f>S288*H288</f>
        <v>1.36896</v>
      </c>
      <c r="AR288" s="144" t="s">
        <v>194</v>
      </c>
      <c r="AT288" s="144" t="s">
        <v>189</v>
      </c>
      <c r="AU288" s="144" t="s">
        <v>91</v>
      </c>
      <c r="AY288" s="18" t="s">
        <v>187</v>
      </c>
      <c r="BE288" s="145">
        <f>IF(N288="základní",J288,0)</f>
        <v>0</v>
      </c>
      <c r="BF288" s="145">
        <f>IF(N288="snížená",J288,0)</f>
        <v>0</v>
      </c>
      <c r="BG288" s="145">
        <f>IF(N288="zákl. přenesená",J288,0)</f>
        <v>0</v>
      </c>
      <c r="BH288" s="145">
        <f>IF(N288="sníž. přenesená",J288,0)</f>
        <v>0</v>
      </c>
      <c r="BI288" s="145">
        <f>IF(N288="nulová",J288,0)</f>
        <v>0</v>
      </c>
      <c r="BJ288" s="18" t="s">
        <v>21</v>
      </c>
      <c r="BK288" s="145">
        <f>ROUND(I288*H288,2)</f>
        <v>0</v>
      </c>
      <c r="BL288" s="18" t="s">
        <v>194</v>
      </c>
      <c r="BM288" s="144" t="s">
        <v>427</v>
      </c>
    </row>
    <row r="289" spans="2:65" s="12" customFormat="1" ht="10.199999999999999">
      <c r="B289" s="146"/>
      <c r="D289" s="147" t="s">
        <v>196</v>
      </c>
      <c r="E289" s="148" t="s">
        <v>1</v>
      </c>
      <c r="F289" s="149" t="s">
        <v>428</v>
      </c>
      <c r="H289" s="150">
        <v>0.71299999999999997</v>
      </c>
      <c r="I289" s="151"/>
      <c r="L289" s="146"/>
      <c r="M289" s="152"/>
      <c r="T289" s="153"/>
      <c r="AT289" s="148" t="s">
        <v>196</v>
      </c>
      <c r="AU289" s="148" t="s">
        <v>91</v>
      </c>
      <c r="AV289" s="12" t="s">
        <v>91</v>
      </c>
      <c r="AW289" s="12" t="s">
        <v>36</v>
      </c>
      <c r="AX289" s="12" t="s">
        <v>81</v>
      </c>
      <c r="AY289" s="148" t="s">
        <v>187</v>
      </c>
    </row>
    <row r="290" spans="2:65" s="13" customFormat="1" ht="10.199999999999999">
      <c r="B290" s="154"/>
      <c r="D290" s="147" t="s">
        <v>196</v>
      </c>
      <c r="E290" s="155" t="s">
        <v>1</v>
      </c>
      <c r="F290" s="156" t="s">
        <v>198</v>
      </c>
      <c r="H290" s="157">
        <v>0.71299999999999997</v>
      </c>
      <c r="I290" s="158"/>
      <c r="L290" s="154"/>
      <c r="M290" s="159"/>
      <c r="T290" s="160"/>
      <c r="AT290" s="155" t="s">
        <v>196</v>
      </c>
      <c r="AU290" s="155" t="s">
        <v>91</v>
      </c>
      <c r="AV290" s="13" t="s">
        <v>194</v>
      </c>
      <c r="AW290" s="13" t="s">
        <v>36</v>
      </c>
      <c r="AX290" s="13" t="s">
        <v>21</v>
      </c>
      <c r="AY290" s="155" t="s">
        <v>187</v>
      </c>
    </row>
    <row r="291" spans="2:65" s="1" customFormat="1" ht="24.15" customHeight="1">
      <c r="B291" s="33"/>
      <c r="C291" s="133" t="s">
        <v>429</v>
      </c>
      <c r="D291" s="133" t="s">
        <v>189</v>
      </c>
      <c r="E291" s="134" t="s">
        <v>430</v>
      </c>
      <c r="F291" s="135" t="s">
        <v>431</v>
      </c>
      <c r="G291" s="136" t="s">
        <v>432</v>
      </c>
      <c r="H291" s="137">
        <v>6</v>
      </c>
      <c r="I291" s="138"/>
      <c r="J291" s="139">
        <f>ROUND(I291*H291,2)</f>
        <v>0</v>
      </c>
      <c r="K291" s="135" t="s">
        <v>193</v>
      </c>
      <c r="L291" s="33"/>
      <c r="M291" s="140" t="s">
        <v>1</v>
      </c>
      <c r="N291" s="141" t="s">
        <v>46</v>
      </c>
      <c r="P291" s="142">
        <f>O291*H291</f>
        <v>0</v>
      </c>
      <c r="Q291" s="142">
        <v>0.62248000000000003</v>
      </c>
      <c r="R291" s="142">
        <f>Q291*H291</f>
        <v>3.7348800000000004</v>
      </c>
      <c r="S291" s="142">
        <v>0.62</v>
      </c>
      <c r="T291" s="143">
        <f>S291*H291</f>
        <v>3.7199999999999998</v>
      </c>
      <c r="AR291" s="144" t="s">
        <v>194</v>
      </c>
      <c r="AT291" s="144" t="s">
        <v>189</v>
      </c>
      <c r="AU291" s="144" t="s">
        <v>91</v>
      </c>
      <c r="AY291" s="18" t="s">
        <v>187</v>
      </c>
      <c r="BE291" s="145">
        <f>IF(N291="základní",J291,0)</f>
        <v>0</v>
      </c>
      <c r="BF291" s="145">
        <f>IF(N291="snížená",J291,0)</f>
        <v>0</v>
      </c>
      <c r="BG291" s="145">
        <f>IF(N291="zákl. přenesená",J291,0)</f>
        <v>0</v>
      </c>
      <c r="BH291" s="145">
        <f>IF(N291="sníž. přenesená",J291,0)</f>
        <v>0</v>
      </c>
      <c r="BI291" s="145">
        <f>IF(N291="nulová",J291,0)</f>
        <v>0</v>
      </c>
      <c r="BJ291" s="18" t="s">
        <v>21</v>
      </c>
      <c r="BK291" s="145">
        <f>ROUND(I291*H291,2)</f>
        <v>0</v>
      </c>
      <c r="BL291" s="18" t="s">
        <v>194</v>
      </c>
      <c r="BM291" s="144" t="s">
        <v>433</v>
      </c>
    </row>
    <row r="292" spans="2:65" s="12" customFormat="1" ht="10.199999999999999">
      <c r="B292" s="146"/>
      <c r="D292" s="147" t="s">
        <v>196</v>
      </c>
      <c r="E292" s="148" t="s">
        <v>1</v>
      </c>
      <c r="F292" s="149" t="s">
        <v>434</v>
      </c>
      <c r="H292" s="150">
        <v>2</v>
      </c>
      <c r="I292" s="151"/>
      <c r="L292" s="146"/>
      <c r="M292" s="152"/>
      <c r="T292" s="153"/>
      <c r="AT292" s="148" t="s">
        <v>196</v>
      </c>
      <c r="AU292" s="148" t="s">
        <v>91</v>
      </c>
      <c r="AV292" s="12" t="s">
        <v>91</v>
      </c>
      <c r="AW292" s="12" t="s">
        <v>36</v>
      </c>
      <c r="AX292" s="12" t="s">
        <v>81</v>
      </c>
      <c r="AY292" s="148" t="s">
        <v>187</v>
      </c>
    </row>
    <row r="293" spans="2:65" s="12" customFormat="1" ht="10.199999999999999">
      <c r="B293" s="146"/>
      <c r="D293" s="147" t="s">
        <v>196</v>
      </c>
      <c r="E293" s="148" t="s">
        <v>1</v>
      </c>
      <c r="F293" s="149" t="s">
        <v>435</v>
      </c>
      <c r="H293" s="150">
        <v>4</v>
      </c>
      <c r="I293" s="151"/>
      <c r="L293" s="146"/>
      <c r="M293" s="152"/>
      <c r="T293" s="153"/>
      <c r="AT293" s="148" t="s">
        <v>196</v>
      </c>
      <c r="AU293" s="148" t="s">
        <v>91</v>
      </c>
      <c r="AV293" s="12" t="s">
        <v>91</v>
      </c>
      <c r="AW293" s="12" t="s">
        <v>36</v>
      </c>
      <c r="AX293" s="12" t="s">
        <v>81</v>
      </c>
      <c r="AY293" s="148" t="s">
        <v>187</v>
      </c>
    </row>
    <row r="294" spans="2:65" s="13" customFormat="1" ht="10.199999999999999">
      <c r="B294" s="154"/>
      <c r="D294" s="147" t="s">
        <v>196</v>
      </c>
      <c r="E294" s="155" t="s">
        <v>1</v>
      </c>
      <c r="F294" s="156" t="s">
        <v>198</v>
      </c>
      <c r="H294" s="157">
        <v>6</v>
      </c>
      <c r="I294" s="158"/>
      <c r="L294" s="154"/>
      <c r="M294" s="159"/>
      <c r="T294" s="160"/>
      <c r="AT294" s="155" t="s">
        <v>196</v>
      </c>
      <c r="AU294" s="155" t="s">
        <v>91</v>
      </c>
      <c r="AV294" s="13" t="s">
        <v>194</v>
      </c>
      <c r="AW294" s="13" t="s">
        <v>36</v>
      </c>
      <c r="AX294" s="13" t="s">
        <v>21</v>
      </c>
      <c r="AY294" s="155" t="s">
        <v>187</v>
      </c>
    </row>
    <row r="295" spans="2:65" s="1" customFormat="1" ht="16.5" customHeight="1">
      <c r="B295" s="33"/>
      <c r="C295" s="170" t="s">
        <v>436</v>
      </c>
      <c r="D295" s="170" t="s">
        <v>244</v>
      </c>
      <c r="E295" s="171" t="s">
        <v>437</v>
      </c>
      <c r="F295" s="172" t="s">
        <v>438</v>
      </c>
      <c r="G295" s="173" t="s">
        <v>432</v>
      </c>
      <c r="H295" s="174">
        <v>4</v>
      </c>
      <c r="I295" s="175"/>
      <c r="J295" s="176">
        <f>ROUND(I295*H295,2)</f>
        <v>0</v>
      </c>
      <c r="K295" s="172" t="s">
        <v>193</v>
      </c>
      <c r="L295" s="177"/>
      <c r="M295" s="178" t="s">
        <v>1</v>
      </c>
      <c r="N295" s="179" t="s">
        <v>46</v>
      </c>
      <c r="P295" s="142">
        <f>O295*H295</f>
        <v>0</v>
      </c>
      <c r="Q295" s="142">
        <v>7.9000000000000001E-2</v>
      </c>
      <c r="R295" s="142">
        <f>Q295*H295</f>
        <v>0.316</v>
      </c>
      <c r="S295" s="142">
        <v>0</v>
      </c>
      <c r="T295" s="143">
        <f>S295*H295</f>
        <v>0</v>
      </c>
      <c r="AR295" s="144" t="s">
        <v>234</v>
      </c>
      <c r="AT295" s="144" t="s">
        <v>244</v>
      </c>
      <c r="AU295" s="144" t="s">
        <v>91</v>
      </c>
      <c r="AY295" s="18" t="s">
        <v>187</v>
      </c>
      <c r="BE295" s="145">
        <f>IF(N295="základní",J295,0)</f>
        <v>0</v>
      </c>
      <c r="BF295" s="145">
        <f>IF(N295="snížená",J295,0)</f>
        <v>0</v>
      </c>
      <c r="BG295" s="145">
        <f>IF(N295="zákl. přenesená",J295,0)</f>
        <v>0</v>
      </c>
      <c r="BH295" s="145">
        <f>IF(N295="sníž. přenesená",J295,0)</f>
        <v>0</v>
      </c>
      <c r="BI295" s="145">
        <f>IF(N295="nulová",J295,0)</f>
        <v>0</v>
      </c>
      <c r="BJ295" s="18" t="s">
        <v>21</v>
      </c>
      <c r="BK295" s="145">
        <f>ROUND(I295*H295,2)</f>
        <v>0</v>
      </c>
      <c r="BL295" s="18" t="s">
        <v>194</v>
      </c>
      <c r="BM295" s="144" t="s">
        <v>439</v>
      </c>
    </row>
    <row r="296" spans="2:65" s="1" customFormat="1" ht="19.2">
      <c r="B296" s="33"/>
      <c r="D296" s="147" t="s">
        <v>219</v>
      </c>
      <c r="F296" s="167" t="s">
        <v>440</v>
      </c>
      <c r="I296" s="168"/>
      <c r="L296" s="33"/>
      <c r="M296" s="169"/>
      <c r="T296" s="57"/>
      <c r="AT296" s="18" t="s">
        <v>219</v>
      </c>
      <c r="AU296" s="18" t="s">
        <v>91</v>
      </c>
    </row>
    <row r="297" spans="2:65" s="12" customFormat="1" ht="10.199999999999999">
      <c r="B297" s="146"/>
      <c r="D297" s="147" t="s">
        <v>196</v>
      </c>
      <c r="E297" s="148" t="s">
        <v>1</v>
      </c>
      <c r="F297" s="149" t="s">
        <v>194</v>
      </c>
      <c r="H297" s="150">
        <v>4</v>
      </c>
      <c r="I297" s="151"/>
      <c r="L297" s="146"/>
      <c r="M297" s="152"/>
      <c r="T297" s="153"/>
      <c r="AT297" s="148" t="s">
        <v>196</v>
      </c>
      <c r="AU297" s="148" t="s">
        <v>91</v>
      </c>
      <c r="AV297" s="12" t="s">
        <v>91</v>
      </c>
      <c r="AW297" s="12" t="s">
        <v>36</v>
      </c>
      <c r="AX297" s="12" t="s">
        <v>21</v>
      </c>
      <c r="AY297" s="148" t="s">
        <v>187</v>
      </c>
    </row>
    <row r="298" spans="2:65" s="1" customFormat="1" ht="16.5" customHeight="1">
      <c r="B298" s="33"/>
      <c r="C298" s="170" t="s">
        <v>441</v>
      </c>
      <c r="D298" s="170" t="s">
        <v>244</v>
      </c>
      <c r="E298" s="171" t="s">
        <v>442</v>
      </c>
      <c r="F298" s="172" t="s">
        <v>443</v>
      </c>
      <c r="G298" s="173" t="s">
        <v>432</v>
      </c>
      <c r="H298" s="174">
        <v>2</v>
      </c>
      <c r="I298" s="175"/>
      <c r="J298" s="176">
        <f>ROUND(I298*H298,2)</f>
        <v>0</v>
      </c>
      <c r="K298" s="172" t="s">
        <v>193</v>
      </c>
      <c r="L298" s="177"/>
      <c r="M298" s="178" t="s">
        <v>1</v>
      </c>
      <c r="N298" s="179" t="s">
        <v>46</v>
      </c>
      <c r="P298" s="142">
        <f>O298*H298</f>
        <v>0</v>
      </c>
      <c r="Q298" s="142">
        <v>2.1000000000000001E-2</v>
      </c>
      <c r="R298" s="142">
        <f>Q298*H298</f>
        <v>4.2000000000000003E-2</v>
      </c>
      <c r="S298" s="142">
        <v>0</v>
      </c>
      <c r="T298" s="143">
        <f>S298*H298</f>
        <v>0</v>
      </c>
      <c r="AR298" s="144" t="s">
        <v>234</v>
      </c>
      <c r="AT298" s="144" t="s">
        <v>244</v>
      </c>
      <c r="AU298" s="144" t="s">
        <v>91</v>
      </c>
      <c r="AY298" s="18" t="s">
        <v>187</v>
      </c>
      <c r="BE298" s="145">
        <f>IF(N298="základní",J298,0)</f>
        <v>0</v>
      </c>
      <c r="BF298" s="145">
        <f>IF(N298="snížená",J298,0)</f>
        <v>0</v>
      </c>
      <c r="BG298" s="145">
        <f>IF(N298="zákl. přenesená",J298,0)</f>
        <v>0</v>
      </c>
      <c r="BH298" s="145">
        <f>IF(N298="sníž. přenesená",J298,0)</f>
        <v>0</v>
      </c>
      <c r="BI298" s="145">
        <f>IF(N298="nulová",J298,0)</f>
        <v>0</v>
      </c>
      <c r="BJ298" s="18" t="s">
        <v>21</v>
      </c>
      <c r="BK298" s="145">
        <f>ROUND(I298*H298,2)</f>
        <v>0</v>
      </c>
      <c r="BL298" s="18" t="s">
        <v>194</v>
      </c>
      <c r="BM298" s="144" t="s">
        <v>444</v>
      </c>
    </row>
    <row r="299" spans="2:65" s="1" customFormat="1" ht="19.2">
      <c r="B299" s="33"/>
      <c r="D299" s="147" t="s">
        <v>219</v>
      </c>
      <c r="F299" s="167" t="s">
        <v>445</v>
      </c>
      <c r="I299" s="168"/>
      <c r="L299" s="33"/>
      <c r="M299" s="169"/>
      <c r="T299" s="57"/>
      <c r="AT299" s="18" t="s">
        <v>219</v>
      </c>
      <c r="AU299" s="18" t="s">
        <v>91</v>
      </c>
    </row>
    <row r="300" spans="2:65" s="12" customFormat="1" ht="10.199999999999999">
      <c r="B300" s="146"/>
      <c r="D300" s="147" t="s">
        <v>196</v>
      </c>
      <c r="E300" s="148" t="s">
        <v>1</v>
      </c>
      <c r="F300" s="149" t="s">
        <v>91</v>
      </c>
      <c r="H300" s="150">
        <v>2</v>
      </c>
      <c r="I300" s="151"/>
      <c r="L300" s="146"/>
      <c r="M300" s="152"/>
      <c r="T300" s="153"/>
      <c r="AT300" s="148" t="s">
        <v>196</v>
      </c>
      <c r="AU300" s="148" t="s">
        <v>91</v>
      </c>
      <c r="AV300" s="12" t="s">
        <v>91</v>
      </c>
      <c r="AW300" s="12" t="s">
        <v>36</v>
      </c>
      <c r="AX300" s="12" t="s">
        <v>21</v>
      </c>
      <c r="AY300" s="148" t="s">
        <v>187</v>
      </c>
    </row>
    <row r="301" spans="2:65" s="1" customFormat="1" ht="16.5" customHeight="1">
      <c r="B301" s="33"/>
      <c r="C301" s="133" t="s">
        <v>446</v>
      </c>
      <c r="D301" s="133" t="s">
        <v>189</v>
      </c>
      <c r="E301" s="134" t="s">
        <v>447</v>
      </c>
      <c r="F301" s="135" t="s">
        <v>448</v>
      </c>
      <c r="G301" s="136" t="s">
        <v>432</v>
      </c>
      <c r="H301" s="137">
        <v>3</v>
      </c>
      <c r="I301" s="138"/>
      <c r="J301" s="139">
        <f>ROUND(I301*H301,2)</f>
        <v>0</v>
      </c>
      <c r="K301" s="135" t="s">
        <v>193</v>
      </c>
      <c r="L301" s="33"/>
      <c r="M301" s="140" t="s">
        <v>1</v>
      </c>
      <c r="N301" s="141" t="s">
        <v>46</v>
      </c>
      <c r="P301" s="142">
        <f>O301*H301</f>
        <v>0</v>
      </c>
      <c r="Q301" s="142">
        <v>0.10037</v>
      </c>
      <c r="R301" s="142">
        <f>Q301*H301</f>
        <v>0.30110999999999999</v>
      </c>
      <c r="S301" s="142">
        <v>0.1</v>
      </c>
      <c r="T301" s="143">
        <f>S301*H301</f>
        <v>0.30000000000000004</v>
      </c>
      <c r="AR301" s="144" t="s">
        <v>194</v>
      </c>
      <c r="AT301" s="144" t="s">
        <v>189</v>
      </c>
      <c r="AU301" s="144" t="s">
        <v>91</v>
      </c>
      <c r="AY301" s="18" t="s">
        <v>187</v>
      </c>
      <c r="BE301" s="145">
        <f>IF(N301="základní",J301,0)</f>
        <v>0</v>
      </c>
      <c r="BF301" s="145">
        <f>IF(N301="snížená",J301,0)</f>
        <v>0</v>
      </c>
      <c r="BG301" s="145">
        <f>IF(N301="zákl. přenesená",J301,0)</f>
        <v>0</v>
      </c>
      <c r="BH301" s="145">
        <f>IF(N301="sníž. přenesená",J301,0)</f>
        <v>0</v>
      </c>
      <c r="BI301" s="145">
        <f>IF(N301="nulová",J301,0)</f>
        <v>0</v>
      </c>
      <c r="BJ301" s="18" t="s">
        <v>21</v>
      </c>
      <c r="BK301" s="145">
        <f>ROUND(I301*H301,2)</f>
        <v>0</v>
      </c>
      <c r="BL301" s="18" t="s">
        <v>194</v>
      </c>
      <c r="BM301" s="144" t="s">
        <v>449</v>
      </c>
    </row>
    <row r="302" spans="2:65" s="1" customFormat="1" ht="19.2">
      <c r="B302" s="33"/>
      <c r="D302" s="147" t="s">
        <v>219</v>
      </c>
      <c r="F302" s="167" t="s">
        <v>450</v>
      </c>
      <c r="I302" s="168"/>
      <c r="L302" s="33"/>
      <c r="M302" s="169"/>
      <c r="T302" s="57"/>
      <c r="AT302" s="18" t="s">
        <v>219</v>
      </c>
      <c r="AU302" s="18" t="s">
        <v>91</v>
      </c>
    </row>
    <row r="303" spans="2:65" s="12" customFormat="1" ht="10.199999999999999">
      <c r="B303" s="146"/>
      <c r="D303" s="147" t="s">
        <v>196</v>
      </c>
      <c r="E303" s="148" t="s">
        <v>1</v>
      </c>
      <c r="F303" s="149" t="s">
        <v>205</v>
      </c>
      <c r="H303" s="150">
        <v>3</v>
      </c>
      <c r="I303" s="151"/>
      <c r="L303" s="146"/>
      <c r="M303" s="152"/>
      <c r="T303" s="153"/>
      <c r="AT303" s="148" t="s">
        <v>196</v>
      </c>
      <c r="AU303" s="148" t="s">
        <v>91</v>
      </c>
      <c r="AV303" s="12" t="s">
        <v>91</v>
      </c>
      <c r="AW303" s="12" t="s">
        <v>36</v>
      </c>
      <c r="AX303" s="12" t="s">
        <v>21</v>
      </c>
      <c r="AY303" s="148" t="s">
        <v>187</v>
      </c>
    </row>
    <row r="304" spans="2:65" s="1" customFormat="1" ht="16.5" customHeight="1">
      <c r="B304" s="33"/>
      <c r="C304" s="133" t="s">
        <v>451</v>
      </c>
      <c r="D304" s="133" t="s">
        <v>189</v>
      </c>
      <c r="E304" s="134" t="s">
        <v>452</v>
      </c>
      <c r="F304" s="135" t="s">
        <v>453</v>
      </c>
      <c r="G304" s="136" t="s">
        <v>432</v>
      </c>
      <c r="H304" s="137">
        <v>3</v>
      </c>
      <c r="I304" s="138"/>
      <c r="J304" s="139">
        <f>ROUND(I304*H304,2)</f>
        <v>0</v>
      </c>
      <c r="K304" s="135" t="s">
        <v>193</v>
      </c>
      <c r="L304" s="33"/>
      <c r="M304" s="140" t="s">
        <v>1</v>
      </c>
      <c r="N304" s="141" t="s">
        <v>46</v>
      </c>
      <c r="P304" s="142">
        <f>O304*H304</f>
        <v>0</v>
      </c>
      <c r="Q304" s="142">
        <v>0</v>
      </c>
      <c r="R304" s="142">
        <f>Q304*H304</f>
        <v>0</v>
      </c>
      <c r="S304" s="142">
        <v>0.15</v>
      </c>
      <c r="T304" s="143">
        <f>S304*H304</f>
        <v>0.44999999999999996</v>
      </c>
      <c r="AR304" s="144" t="s">
        <v>194</v>
      </c>
      <c r="AT304" s="144" t="s">
        <v>189</v>
      </c>
      <c r="AU304" s="144" t="s">
        <v>91</v>
      </c>
      <c r="AY304" s="18" t="s">
        <v>187</v>
      </c>
      <c r="BE304" s="145">
        <f>IF(N304="základní",J304,0)</f>
        <v>0</v>
      </c>
      <c r="BF304" s="145">
        <f>IF(N304="snížená",J304,0)</f>
        <v>0</v>
      </c>
      <c r="BG304" s="145">
        <f>IF(N304="zákl. přenesená",J304,0)</f>
        <v>0</v>
      </c>
      <c r="BH304" s="145">
        <f>IF(N304="sníž. přenesená",J304,0)</f>
        <v>0</v>
      </c>
      <c r="BI304" s="145">
        <f>IF(N304="nulová",J304,0)</f>
        <v>0</v>
      </c>
      <c r="BJ304" s="18" t="s">
        <v>21</v>
      </c>
      <c r="BK304" s="145">
        <f>ROUND(I304*H304,2)</f>
        <v>0</v>
      </c>
      <c r="BL304" s="18" t="s">
        <v>194</v>
      </c>
      <c r="BM304" s="144" t="s">
        <v>454</v>
      </c>
    </row>
    <row r="305" spans="2:65" s="12" customFormat="1" ht="10.199999999999999">
      <c r="B305" s="146"/>
      <c r="D305" s="147" t="s">
        <v>196</v>
      </c>
      <c r="E305" s="148" t="s">
        <v>1</v>
      </c>
      <c r="F305" s="149" t="s">
        <v>205</v>
      </c>
      <c r="H305" s="150">
        <v>3</v>
      </c>
      <c r="I305" s="151"/>
      <c r="L305" s="146"/>
      <c r="M305" s="152"/>
      <c r="T305" s="153"/>
      <c r="AT305" s="148" t="s">
        <v>196</v>
      </c>
      <c r="AU305" s="148" t="s">
        <v>91</v>
      </c>
      <c r="AV305" s="12" t="s">
        <v>91</v>
      </c>
      <c r="AW305" s="12" t="s">
        <v>36</v>
      </c>
      <c r="AX305" s="12" t="s">
        <v>81</v>
      </c>
      <c r="AY305" s="148" t="s">
        <v>187</v>
      </c>
    </row>
    <row r="306" spans="2:65" s="13" customFormat="1" ht="10.199999999999999">
      <c r="B306" s="154"/>
      <c r="D306" s="147" t="s">
        <v>196</v>
      </c>
      <c r="E306" s="155" t="s">
        <v>1</v>
      </c>
      <c r="F306" s="156" t="s">
        <v>198</v>
      </c>
      <c r="H306" s="157">
        <v>3</v>
      </c>
      <c r="I306" s="158"/>
      <c r="L306" s="154"/>
      <c r="M306" s="159"/>
      <c r="T306" s="160"/>
      <c r="AT306" s="155" t="s">
        <v>196</v>
      </c>
      <c r="AU306" s="155" t="s">
        <v>91</v>
      </c>
      <c r="AV306" s="13" t="s">
        <v>194</v>
      </c>
      <c r="AW306" s="13" t="s">
        <v>36</v>
      </c>
      <c r="AX306" s="13" t="s">
        <v>21</v>
      </c>
      <c r="AY306" s="155" t="s">
        <v>187</v>
      </c>
    </row>
    <row r="307" spans="2:65" s="1" customFormat="1" ht="16.5" customHeight="1">
      <c r="B307" s="33"/>
      <c r="C307" s="133" t="s">
        <v>455</v>
      </c>
      <c r="D307" s="133" t="s">
        <v>189</v>
      </c>
      <c r="E307" s="134" t="s">
        <v>456</v>
      </c>
      <c r="F307" s="135" t="s">
        <v>457</v>
      </c>
      <c r="G307" s="136" t="s">
        <v>432</v>
      </c>
      <c r="H307" s="137">
        <v>3</v>
      </c>
      <c r="I307" s="138"/>
      <c r="J307" s="139">
        <f>ROUND(I307*H307,2)</f>
        <v>0</v>
      </c>
      <c r="K307" s="135" t="s">
        <v>1</v>
      </c>
      <c r="L307" s="33"/>
      <c r="M307" s="140" t="s">
        <v>1</v>
      </c>
      <c r="N307" s="141" t="s">
        <v>46</v>
      </c>
      <c r="P307" s="142">
        <f>O307*H307</f>
        <v>0</v>
      </c>
      <c r="Q307" s="142">
        <v>0</v>
      </c>
      <c r="R307" s="142">
        <f>Q307*H307</f>
        <v>0</v>
      </c>
      <c r="S307" s="142">
        <v>0</v>
      </c>
      <c r="T307" s="143">
        <f>S307*H307</f>
        <v>0</v>
      </c>
      <c r="AR307" s="144" t="s">
        <v>194</v>
      </c>
      <c r="AT307" s="144" t="s">
        <v>189</v>
      </c>
      <c r="AU307" s="144" t="s">
        <v>91</v>
      </c>
      <c r="AY307" s="18" t="s">
        <v>187</v>
      </c>
      <c r="BE307" s="145">
        <f>IF(N307="základní",J307,0)</f>
        <v>0</v>
      </c>
      <c r="BF307" s="145">
        <f>IF(N307="snížená",J307,0)</f>
        <v>0</v>
      </c>
      <c r="BG307" s="145">
        <f>IF(N307="zákl. přenesená",J307,0)</f>
        <v>0</v>
      </c>
      <c r="BH307" s="145">
        <f>IF(N307="sníž. přenesená",J307,0)</f>
        <v>0</v>
      </c>
      <c r="BI307" s="145">
        <f>IF(N307="nulová",J307,0)</f>
        <v>0</v>
      </c>
      <c r="BJ307" s="18" t="s">
        <v>21</v>
      </c>
      <c r="BK307" s="145">
        <f>ROUND(I307*H307,2)</f>
        <v>0</v>
      </c>
      <c r="BL307" s="18" t="s">
        <v>194</v>
      </c>
      <c r="BM307" s="144" t="s">
        <v>458</v>
      </c>
    </row>
    <row r="308" spans="2:65" s="12" customFormat="1" ht="10.199999999999999">
      <c r="B308" s="146"/>
      <c r="D308" s="147" t="s">
        <v>196</v>
      </c>
      <c r="E308" s="148" t="s">
        <v>1</v>
      </c>
      <c r="F308" s="149" t="s">
        <v>459</v>
      </c>
      <c r="H308" s="150">
        <v>3</v>
      </c>
      <c r="I308" s="151"/>
      <c r="L308" s="146"/>
      <c r="M308" s="152"/>
      <c r="T308" s="153"/>
      <c r="AT308" s="148" t="s">
        <v>196</v>
      </c>
      <c r="AU308" s="148" t="s">
        <v>91</v>
      </c>
      <c r="AV308" s="12" t="s">
        <v>91</v>
      </c>
      <c r="AW308" s="12" t="s">
        <v>36</v>
      </c>
      <c r="AX308" s="12" t="s">
        <v>21</v>
      </c>
      <c r="AY308" s="148" t="s">
        <v>187</v>
      </c>
    </row>
    <row r="309" spans="2:65" s="11" customFormat="1" ht="22.8" customHeight="1">
      <c r="B309" s="121"/>
      <c r="D309" s="122" t="s">
        <v>80</v>
      </c>
      <c r="E309" s="131" t="s">
        <v>239</v>
      </c>
      <c r="F309" s="131" t="s">
        <v>460</v>
      </c>
      <c r="I309" s="124"/>
      <c r="J309" s="132">
        <f>BK309</f>
        <v>0</v>
      </c>
      <c r="L309" s="121"/>
      <c r="M309" s="126"/>
      <c r="P309" s="127">
        <f>P310+SUM(P311:P366)</f>
        <v>0</v>
      </c>
      <c r="R309" s="127">
        <f>R310+SUM(R311:R366)</f>
        <v>52.668839200000001</v>
      </c>
      <c r="T309" s="128">
        <f>T310+SUM(T311:T366)</f>
        <v>891.22979999999995</v>
      </c>
      <c r="AR309" s="122" t="s">
        <v>21</v>
      </c>
      <c r="AT309" s="129" t="s">
        <v>80</v>
      </c>
      <c r="AU309" s="129" t="s">
        <v>21</v>
      </c>
      <c r="AY309" s="122" t="s">
        <v>187</v>
      </c>
      <c r="BK309" s="130">
        <f>BK310+SUM(BK311:BK366)</f>
        <v>0</v>
      </c>
    </row>
    <row r="310" spans="2:65" s="1" customFormat="1" ht="16.5" customHeight="1">
      <c r="B310" s="33"/>
      <c r="C310" s="133" t="s">
        <v>461</v>
      </c>
      <c r="D310" s="133" t="s">
        <v>189</v>
      </c>
      <c r="E310" s="134" t="s">
        <v>462</v>
      </c>
      <c r="F310" s="135" t="s">
        <v>463</v>
      </c>
      <c r="G310" s="136" t="s">
        <v>432</v>
      </c>
      <c r="H310" s="137">
        <v>5</v>
      </c>
      <c r="I310" s="138"/>
      <c r="J310" s="139">
        <f>ROUND(I310*H310,2)</f>
        <v>0</v>
      </c>
      <c r="K310" s="135" t="s">
        <v>193</v>
      </c>
      <c r="L310" s="33"/>
      <c r="M310" s="140" t="s">
        <v>1</v>
      </c>
      <c r="N310" s="141" t="s">
        <v>46</v>
      </c>
      <c r="P310" s="142">
        <f>O310*H310</f>
        <v>0</v>
      </c>
      <c r="Q310" s="142">
        <v>6.9999999999999999E-4</v>
      </c>
      <c r="R310" s="142">
        <f>Q310*H310</f>
        <v>3.5000000000000001E-3</v>
      </c>
      <c r="S310" s="142">
        <v>0</v>
      </c>
      <c r="T310" s="143">
        <f>S310*H310</f>
        <v>0</v>
      </c>
      <c r="AR310" s="144" t="s">
        <v>194</v>
      </c>
      <c r="AT310" s="144" t="s">
        <v>189</v>
      </c>
      <c r="AU310" s="144" t="s">
        <v>91</v>
      </c>
      <c r="AY310" s="18" t="s">
        <v>187</v>
      </c>
      <c r="BE310" s="145">
        <f>IF(N310="základní",J310,0)</f>
        <v>0</v>
      </c>
      <c r="BF310" s="145">
        <f>IF(N310="snížená",J310,0)</f>
        <v>0</v>
      </c>
      <c r="BG310" s="145">
        <f>IF(N310="zákl. přenesená",J310,0)</f>
        <v>0</v>
      </c>
      <c r="BH310" s="145">
        <f>IF(N310="sníž. přenesená",J310,0)</f>
        <v>0</v>
      </c>
      <c r="BI310" s="145">
        <f>IF(N310="nulová",J310,0)</f>
        <v>0</v>
      </c>
      <c r="BJ310" s="18" t="s">
        <v>21</v>
      </c>
      <c r="BK310" s="145">
        <f>ROUND(I310*H310,2)</f>
        <v>0</v>
      </c>
      <c r="BL310" s="18" t="s">
        <v>194</v>
      </c>
      <c r="BM310" s="144" t="s">
        <v>464</v>
      </c>
    </row>
    <row r="311" spans="2:65" s="12" customFormat="1" ht="10.199999999999999">
      <c r="B311" s="146"/>
      <c r="D311" s="147" t="s">
        <v>196</v>
      </c>
      <c r="E311" s="148" t="s">
        <v>1</v>
      </c>
      <c r="F311" s="149" t="s">
        <v>465</v>
      </c>
      <c r="H311" s="150">
        <v>3</v>
      </c>
      <c r="I311" s="151"/>
      <c r="L311" s="146"/>
      <c r="M311" s="152"/>
      <c r="T311" s="153"/>
      <c r="AT311" s="148" t="s">
        <v>196</v>
      </c>
      <c r="AU311" s="148" t="s">
        <v>91</v>
      </c>
      <c r="AV311" s="12" t="s">
        <v>91</v>
      </c>
      <c r="AW311" s="12" t="s">
        <v>36</v>
      </c>
      <c r="AX311" s="12" t="s">
        <v>81</v>
      </c>
      <c r="AY311" s="148" t="s">
        <v>187</v>
      </c>
    </row>
    <row r="312" spans="2:65" s="12" customFormat="1" ht="10.199999999999999">
      <c r="B312" s="146"/>
      <c r="D312" s="147" t="s">
        <v>196</v>
      </c>
      <c r="E312" s="148" t="s">
        <v>1</v>
      </c>
      <c r="F312" s="149" t="s">
        <v>466</v>
      </c>
      <c r="H312" s="150">
        <v>2</v>
      </c>
      <c r="I312" s="151"/>
      <c r="L312" s="146"/>
      <c r="M312" s="152"/>
      <c r="T312" s="153"/>
      <c r="AT312" s="148" t="s">
        <v>196</v>
      </c>
      <c r="AU312" s="148" t="s">
        <v>91</v>
      </c>
      <c r="AV312" s="12" t="s">
        <v>91</v>
      </c>
      <c r="AW312" s="12" t="s">
        <v>36</v>
      </c>
      <c r="AX312" s="12" t="s">
        <v>81</v>
      </c>
      <c r="AY312" s="148" t="s">
        <v>187</v>
      </c>
    </row>
    <row r="313" spans="2:65" s="13" customFormat="1" ht="10.199999999999999">
      <c r="B313" s="154"/>
      <c r="D313" s="147" t="s">
        <v>196</v>
      </c>
      <c r="E313" s="155" t="s">
        <v>1</v>
      </c>
      <c r="F313" s="156" t="s">
        <v>198</v>
      </c>
      <c r="H313" s="157">
        <v>5</v>
      </c>
      <c r="I313" s="158"/>
      <c r="L313" s="154"/>
      <c r="M313" s="159"/>
      <c r="T313" s="160"/>
      <c r="AT313" s="155" t="s">
        <v>196</v>
      </c>
      <c r="AU313" s="155" t="s">
        <v>91</v>
      </c>
      <c r="AV313" s="13" t="s">
        <v>194</v>
      </c>
      <c r="AW313" s="13" t="s">
        <v>36</v>
      </c>
      <c r="AX313" s="13" t="s">
        <v>21</v>
      </c>
      <c r="AY313" s="155" t="s">
        <v>187</v>
      </c>
    </row>
    <row r="314" spans="2:65" s="1" customFormat="1" ht="16.5" customHeight="1">
      <c r="B314" s="33"/>
      <c r="C314" s="170" t="s">
        <v>467</v>
      </c>
      <c r="D314" s="170" t="s">
        <v>244</v>
      </c>
      <c r="E314" s="171" t="s">
        <v>468</v>
      </c>
      <c r="F314" s="172" t="s">
        <v>469</v>
      </c>
      <c r="G314" s="173" t="s">
        <v>432</v>
      </c>
      <c r="H314" s="174">
        <v>1</v>
      </c>
      <c r="I314" s="175"/>
      <c r="J314" s="176">
        <f>ROUND(I314*H314,2)</f>
        <v>0</v>
      </c>
      <c r="K314" s="172" t="s">
        <v>193</v>
      </c>
      <c r="L314" s="177"/>
      <c r="M314" s="178" t="s">
        <v>1</v>
      </c>
      <c r="N314" s="179" t="s">
        <v>46</v>
      </c>
      <c r="P314" s="142">
        <f>O314*H314</f>
        <v>0</v>
      </c>
      <c r="Q314" s="142">
        <v>2.5000000000000001E-3</v>
      </c>
      <c r="R314" s="142">
        <f>Q314*H314</f>
        <v>2.5000000000000001E-3</v>
      </c>
      <c r="S314" s="142">
        <v>0</v>
      </c>
      <c r="T314" s="143">
        <f>S314*H314</f>
        <v>0</v>
      </c>
      <c r="AR314" s="144" t="s">
        <v>234</v>
      </c>
      <c r="AT314" s="144" t="s">
        <v>244</v>
      </c>
      <c r="AU314" s="144" t="s">
        <v>91</v>
      </c>
      <c r="AY314" s="18" t="s">
        <v>187</v>
      </c>
      <c r="BE314" s="145">
        <f>IF(N314="základní",J314,0)</f>
        <v>0</v>
      </c>
      <c r="BF314" s="145">
        <f>IF(N314="snížená",J314,0)</f>
        <v>0</v>
      </c>
      <c r="BG314" s="145">
        <f>IF(N314="zákl. přenesená",J314,0)</f>
        <v>0</v>
      </c>
      <c r="BH314" s="145">
        <f>IF(N314="sníž. přenesená",J314,0)</f>
        <v>0</v>
      </c>
      <c r="BI314" s="145">
        <f>IF(N314="nulová",J314,0)</f>
        <v>0</v>
      </c>
      <c r="BJ314" s="18" t="s">
        <v>21</v>
      </c>
      <c r="BK314" s="145">
        <f>ROUND(I314*H314,2)</f>
        <v>0</v>
      </c>
      <c r="BL314" s="18" t="s">
        <v>194</v>
      </c>
      <c r="BM314" s="144" t="s">
        <v>470</v>
      </c>
    </row>
    <row r="315" spans="2:65" s="12" customFormat="1" ht="10.199999999999999">
      <c r="B315" s="146"/>
      <c r="D315" s="147" t="s">
        <v>196</v>
      </c>
      <c r="E315" s="148" t="s">
        <v>1</v>
      </c>
      <c r="F315" s="149" t="s">
        <v>471</v>
      </c>
      <c r="H315" s="150">
        <v>1</v>
      </c>
      <c r="I315" s="151"/>
      <c r="L315" s="146"/>
      <c r="M315" s="152"/>
      <c r="T315" s="153"/>
      <c r="AT315" s="148" t="s">
        <v>196</v>
      </c>
      <c r="AU315" s="148" t="s">
        <v>91</v>
      </c>
      <c r="AV315" s="12" t="s">
        <v>91</v>
      </c>
      <c r="AW315" s="12" t="s">
        <v>36</v>
      </c>
      <c r="AX315" s="12" t="s">
        <v>21</v>
      </c>
      <c r="AY315" s="148" t="s">
        <v>187</v>
      </c>
    </row>
    <row r="316" spans="2:65" s="1" customFormat="1" ht="16.5" customHeight="1">
      <c r="B316" s="33"/>
      <c r="C316" s="170" t="s">
        <v>472</v>
      </c>
      <c r="D316" s="170" t="s">
        <v>244</v>
      </c>
      <c r="E316" s="171" t="s">
        <v>473</v>
      </c>
      <c r="F316" s="172" t="s">
        <v>474</v>
      </c>
      <c r="G316" s="173" t="s">
        <v>432</v>
      </c>
      <c r="H316" s="174">
        <v>1</v>
      </c>
      <c r="I316" s="175"/>
      <c r="J316" s="176">
        <f>ROUND(I316*H316,2)</f>
        <v>0</v>
      </c>
      <c r="K316" s="172" t="s">
        <v>193</v>
      </c>
      <c r="L316" s="177"/>
      <c r="M316" s="178" t="s">
        <v>1</v>
      </c>
      <c r="N316" s="179" t="s">
        <v>46</v>
      </c>
      <c r="P316" s="142">
        <f>O316*H316</f>
        <v>0</v>
      </c>
      <c r="Q316" s="142">
        <v>2.5000000000000001E-3</v>
      </c>
      <c r="R316" s="142">
        <f>Q316*H316</f>
        <v>2.5000000000000001E-3</v>
      </c>
      <c r="S316" s="142">
        <v>0</v>
      </c>
      <c r="T316" s="143">
        <f>S316*H316</f>
        <v>0</v>
      </c>
      <c r="AR316" s="144" t="s">
        <v>234</v>
      </c>
      <c r="AT316" s="144" t="s">
        <v>244</v>
      </c>
      <c r="AU316" s="144" t="s">
        <v>91</v>
      </c>
      <c r="AY316" s="18" t="s">
        <v>187</v>
      </c>
      <c r="BE316" s="145">
        <f>IF(N316="základní",J316,0)</f>
        <v>0</v>
      </c>
      <c r="BF316" s="145">
        <f>IF(N316="snížená",J316,0)</f>
        <v>0</v>
      </c>
      <c r="BG316" s="145">
        <f>IF(N316="zákl. přenesená",J316,0)</f>
        <v>0</v>
      </c>
      <c r="BH316" s="145">
        <f>IF(N316="sníž. přenesená",J316,0)</f>
        <v>0</v>
      </c>
      <c r="BI316" s="145">
        <f>IF(N316="nulová",J316,0)</f>
        <v>0</v>
      </c>
      <c r="BJ316" s="18" t="s">
        <v>21</v>
      </c>
      <c r="BK316" s="145">
        <f>ROUND(I316*H316,2)</f>
        <v>0</v>
      </c>
      <c r="BL316" s="18" t="s">
        <v>194</v>
      </c>
      <c r="BM316" s="144" t="s">
        <v>475</v>
      </c>
    </row>
    <row r="317" spans="2:65" s="12" customFormat="1" ht="10.199999999999999">
      <c r="B317" s="146"/>
      <c r="D317" s="147" t="s">
        <v>196</v>
      </c>
      <c r="E317" s="148" t="s">
        <v>1</v>
      </c>
      <c r="F317" s="149" t="s">
        <v>476</v>
      </c>
      <c r="H317" s="150">
        <v>1</v>
      </c>
      <c r="I317" s="151"/>
      <c r="L317" s="146"/>
      <c r="M317" s="152"/>
      <c r="T317" s="153"/>
      <c r="AT317" s="148" t="s">
        <v>196</v>
      </c>
      <c r="AU317" s="148" t="s">
        <v>91</v>
      </c>
      <c r="AV317" s="12" t="s">
        <v>91</v>
      </c>
      <c r="AW317" s="12" t="s">
        <v>36</v>
      </c>
      <c r="AX317" s="12" t="s">
        <v>81</v>
      </c>
      <c r="AY317" s="148" t="s">
        <v>187</v>
      </c>
    </row>
    <row r="318" spans="2:65" s="13" customFormat="1" ht="10.199999999999999">
      <c r="B318" s="154"/>
      <c r="D318" s="147" t="s">
        <v>196</v>
      </c>
      <c r="E318" s="155" t="s">
        <v>1</v>
      </c>
      <c r="F318" s="156" t="s">
        <v>198</v>
      </c>
      <c r="H318" s="157">
        <v>1</v>
      </c>
      <c r="I318" s="158"/>
      <c r="L318" s="154"/>
      <c r="M318" s="159"/>
      <c r="T318" s="160"/>
      <c r="AT318" s="155" t="s">
        <v>196</v>
      </c>
      <c r="AU318" s="155" t="s">
        <v>91</v>
      </c>
      <c r="AV318" s="13" t="s">
        <v>194</v>
      </c>
      <c r="AW318" s="13" t="s">
        <v>36</v>
      </c>
      <c r="AX318" s="13" t="s">
        <v>21</v>
      </c>
      <c r="AY318" s="155" t="s">
        <v>187</v>
      </c>
    </row>
    <row r="319" spans="2:65" s="1" customFormat="1" ht="16.5" customHeight="1">
      <c r="B319" s="33"/>
      <c r="C319" s="170" t="s">
        <v>477</v>
      </c>
      <c r="D319" s="170" t="s">
        <v>244</v>
      </c>
      <c r="E319" s="171" t="s">
        <v>478</v>
      </c>
      <c r="F319" s="172" t="s">
        <v>479</v>
      </c>
      <c r="G319" s="173" t="s">
        <v>432</v>
      </c>
      <c r="H319" s="174">
        <v>1</v>
      </c>
      <c r="I319" s="175"/>
      <c r="J319" s="176">
        <f>ROUND(I319*H319,2)</f>
        <v>0</v>
      </c>
      <c r="K319" s="172" t="s">
        <v>193</v>
      </c>
      <c r="L319" s="177"/>
      <c r="M319" s="178" t="s">
        <v>1</v>
      </c>
      <c r="N319" s="179" t="s">
        <v>46</v>
      </c>
      <c r="P319" s="142">
        <f>O319*H319</f>
        <v>0</v>
      </c>
      <c r="Q319" s="142">
        <v>2.5999999999999999E-3</v>
      </c>
      <c r="R319" s="142">
        <f>Q319*H319</f>
        <v>2.5999999999999999E-3</v>
      </c>
      <c r="S319" s="142">
        <v>0</v>
      </c>
      <c r="T319" s="143">
        <f>S319*H319</f>
        <v>0</v>
      </c>
      <c r="AR319" s="144" t="s">
        <v>234</v>
      </c>
      <c r="AT319" s="144" t="s">
        <v>244</v>
      </c>
      <c r="AU319" s="144" t="s">
        <v>91</v>
      </c>
      <c r="AY319" s="18" t="s">
        <v>187</v>
      </c>
      <c r="BE319" s="145">
        <f>IF(N319="základní",J319,0)</f>
        <v>0</v>
      </c>
      <c r="BF319" s="145">
        <f>IF(N319="snížená",J319,0)</f>
        <v>0</v>
      </c>
      <c r="BG319" s="145">
        <f>IF(N319="zákl. přenesená",J319,0)</f>
        <v>0</v>
      </c>
      <c r="BH319" s="145">
        <f>IF(N319="sníž. přenesená",J319,0)</f>
        <v>0</v>
      </c>
      <c r="BI319" s="145">
        <f>IF(N319="nulová",J319,0)</f>
        <v>0</v>
      </c>
      <c r="BJ319" s="18" t="s">
        <v>21</v>
      </c>
      <c r="BK319" s="145">
        <f>ROUND(I319*H319,2)</f>
        <v>0</v>
      </c>
      <c r="BL319" s="18" t="s">
        <v>194</v>
      </c>
      <c r="BM319" s="144" t="s">
        <v>480</v>
      </c>
    </row>
    <row r="320" spans="2:65" s="12" customFormat="1" ht="10.199999999999999">
      <c r="B320" s="146"/>
      <c r="D320" s="147" t="s">
        <v>196</v>
      </c>
      <c r="E320" s="148" t="s">
        <v>1</v>
      </c>
      <c r="F320" s="149" t="s">
        <v>481</v>
      </c>
      <c r="H320" s="150">
        <v>1</v>
      </c>
      <c r="I320" s="151"/>
      <c r="L320" s="146"/>
      <c r="M320" s="152"/>
      <c r="T320" s="153"/>
      <c r="AT320" s="148" t="s">
        <v>196</v>
      </c>
      <c r="AU320" s="148" t="s">
        <v>91</v>
      </c>
      <c r="AV320" s="12" t="s">
        <v>91</v>
      </c>
      <c r="AW320" s="12" t="s">
        <v>36</v>
      </c>
      <c r="AX320" s="12" t="s">
        <v>21</v>
      </c>
      <c r="AY320" s="148" t="s">
        <v>187</v>
      </c>
    </row>
    <row r="321" spans="2:65" s="1" customFormat="1" ht="16.5" customHeight="1">
      <c r="B321" s="33"/>
      <c r="C321" s="133" t="s">
        <v>482</v>
      </c>
      <c r="D321" s="133" t="s">
        <v>189</v>
      </c>
      <c r="E321" s="134" t="s">
        <v>483</v>
      </c>
      <c r="F321" s="135" t="s">
        <v>484</v>
      </c>
      <c r="G321" s="136" t="s">
        <v>432</v>
      </c>
      <c r="H321" s="137">
        <v>1</v>
      </c>
      <c r="I321" s="138"/>
      <c r="J321" s="139">
        <f>ROUND(I321*H321,2)</f>
        <v>0</v>
      </c>
      <c r="K321" s="135" t="s">
        <v>193</v>
      </c>
      <c r="L321" s="33"/>
      <c r="M321" s="140" t="s">
        <v>1</v>
      </c>
      <c r="N321" s="141" t="s">
        <v>46</v>
      </c>
      <c r="P321" s="142">
        <f>O321*H321</f>
        <v>0</v>
      </c>
      <c r="Q321" s="142">
        <v>0.11241</v>
      </c>
      <c r="R321" s="142">
        <f>Q321*H321</f>
        <v>0.11241</v>
      </c>
      <c r="S321" s="142">
        <v>0</v>
      </c>
      <c r="T321" s="143">
        <f>S321*H321</f>
        <v>0</v>
      </c>
      <c r="AR321" s="144" t="s">
        <v>194</v>
      </c>
      <c r="AT321" s="144" t="s">
        <v>189</v>
      </c>
      <c r="AU321" s="144" t="s">
        <v>91</v>
      </c>
      <c r="AY321" s="18" t="s">
        <v>187</v>
      </c>
      <c r="BE321" s="145">
        <f>IF(N321="základní",J321,0)</f>
        <v>0</v>
      </c>
      <c r="BF321" s="145">
        <f>IF(N321="snížená",J321,0)</f>
        <v>0</v>
      </c>
      <c r="BG321" s="145">
        <f>IF(N321="zákl. přenesená",J321,0)</f>
        <v>0</v>
      </c>
      <c r="BH321" s="145">
        <f>IF(N321="sníž. přenesená",J321,0)</f>
        <v>0</v>
      </c>
      <c r="BI321" s="145">
        <f>IF(N321="nulová",J321,0)</f>
        <v>0</v>
      </c>
      <c r="BJ321" s="18" t="s">
        <v>21</v>
      </c>
      <c r="BK321" s="145">
        <f>ROUND(I321*H321,2)</f>
        <v>0</v>
      </c>
      <c r="BL321" s="18" t="s">
        <v>194</v>
      </c>
      <c r="BM321" s="144" t="s">
        <v>485</v>
      </c>
    </row>
    <row r="322" spans="2:65" s="12" customFormat="1" ht="10.199999999999999">
      <c r="B322" s="146"/>
      <c r="D322" s="147" t="s">
        <v>196</v>
      </c>
      <c r="E322" s="148" t="s">
        <v>1</v>
      </c>
      <c r="F322" s="149" t="s">
        <v>21</v>
      </c>
      <c r="H322" s="150">
        <v>1</v>
      </c>
      <c r="I322" s="151"/>
      <c r="L322" s="146"/>
      <c r="M322" s="152"/>
      <c r="T322" s="153"/>
      <c r="AT322" s="148" t="s">
        <v>196</v>
      </c>
      <c r="AU322" s="148" t="s">
        <v>91</v>
      </c>
      <c r="AV322" s="12" t="s">
        <v>91</v>
      </c>
      <c r="AW322" s="12" t="s">
        <v>36</v>
      </c>
      <c r="AX322" s="12" t="s">
        <v>21</v>
      </c>
      <c r="AY322" s="148" t="s">
        <v>187</v>
      </c>
    </row>
    <row r="323" spans="2:65" s="1" customFormat="1" ht="16.5" customHeight="1">
      <c r="B323" s="33"/>
      <c r="C323" s="170" t="s">
        <v>486</v>
      </c>
      <c r="D323" s="170" t="s">
        <v>244</v>
      </c>
      <c r="E323" s="171" t="s">
        <v>487</v>
      </c>
      <c r="F323" s="172" t="s">
        <v>488</v>
      </c>
      <c r="G323" s="173" t="s">
        <v>432</v>
      </c>
      <c r="H323" s="174">
        <v>1</v>
      </c>
      <c r="I323" s="175"/>
      <c r="J323" s="176">
        <f>ROUND(I323*H323,2)</f>
        <v>0</v>
      </c>
      <c r="K323" s="172" t="s">
        <v>193</v>
      </c>
      <c r="L323" s="177"/>
      <c r="M323" s="178" t="s">
        <v>1</v>
      </c>
      <c r="N323" s="179" t="s">
        <v>46</v>
      </c>
      <c r="P323" s="142">
        <f>O323*H323</f>
        <v>0</v>
      </c>
      <c r="Q323" s="142">
        <v>6.1000000000000004E-3</v>
      </c>
      <c r="R323" s="142">
        <f>Q323*H323</f>
        <v>6.1000000000000004E-3</v>
      </c>
      <c r="S323" s="142">
        <v>0</v>
      </c>
      <c r="T323" s="143">
        <f>S323*H323</f>
        <v>0</v>
      </c>
      <c r="AR323" s="144" t="s">
        <v>234</v>
      </c>
      <c r="AT323" s="144" t="s">
        <v>244</v>
      </c>
      <c r="AU323" s="144" t="s">
        <v>91</v>
      </c>
      <c r="AY323" s="18" t="s">
        <v>187</v>
      </c>
      <c r="BE323" s="145">
        <f>IF(N323="základní",J323,0)</f>
        <v>0</v>
      </c>
      <c r="BF323" s="145">
        <f>IF(N323="snížená",J323,0)</f>
        <v>0</v>
      </c>
      <c r="BG323" s="145">
        <f>IF(N323="zákl. přenesená",J323,0)</f>
        <v>0</v>
      </c>
      <c r="BH323" s="145">
        <f>IF(N323="sníž. přenesená",J323,0)</f>
        <v>0</v>
      </c>
      <c r="BI323" s="145">
        <f>IF(N323="nulová",J323,0)</f>
        <v>0</v>
      </c>
      <c r="BJ323" s="18" t="s">
        <v>21</v>
      </c>
      <c r="BK323" s="145">
        <f>ROUND(I323*H323,2)</f>
        <v>0</v>
      </c>
      <c r="BL323" s="18" t="s">
        <v>194</v>
      </c>
      <c r="BM323" s="144" t="s">
        <v>489</v>
      </c>
    </row>
    <row r="324" spans="2:65" s="12" customFormat="1" ht="10.199999999999999">
      <c r="B324" s="146"/>
      <c r="D324" s="147" t="s">
        <v>196</v>
      </c>
      <c r="E324" s="148" t="s">
        <v>1</v>
      </c>
      <c r="F324" s="149" t="s">
        <v>21</v>
      </c>
      <c r="H324" s="150">
        <v>1</v>
      </c>
      <c r="I324" s="151"/>
      <c r="L324" s="146"/>
      <c r="M324" s="152"/>
      <c r="T324" s="153"/>
      <c r="AT324" s="148" t="s">
        <v>196</v>
      </c>
      <c r="AU324" s="148" t="s">
        <v>91</v>
      </c>
      <c r="AV324" s="12" t="s">
        <v>91</v>
      </c>
      <c r="AW324" s="12" t="s">
        <v>36</v>
      </c>
      <c r="AX324" s="12" t="s">
        <v>81</v>
      </c>
      <c r="AY324" s="148" t="s">
        <v>187</v>
      </c>
    </row>
    <row r="325" spans="2:65" s="13" customFormat="1" ht="10.199999999999999">
      <c r="B325" s="154"/>
      <c r="D325" s="147" t="s">
        <v>196</v>
      </c>
      <c r="E325" s="155" t="s">
        <v>1</v>
      </c>
      <c r="F325" s="156" t="s">
        <v>198</v>
      </c>
      <c r="H325" s="157">
        <v>1</v>
      </c>
      <c r="I325" s="158"/>
      <c r="L325" s="154"/>
      <c r="M325" s="159"/>
      <c r="T325" s="160"/>
      <c r="AT325" s="155" t="s">
        <v>196</v>
      </c>
      <c r="AU325" s="155" t="s">
        <v>91</v>
      </c>
      <c r="AV325" s="13" t="s">
        <v>194</v>
      </c>
      <c r="AW325" s="13" t="s">
        <v>36</v>
      </c>
      <c r="AX325" s="13" t="s">
        <v>21</v>
      </c>
      <c r="AY325" s="155" t="s">
        <v>187</v>
      </c>
    </row>
    <row r="326" spans="2:65" s="1" customFormat="1" ht="37.799999999999997" customHeight="1">
      <c r="B326" s="33"/>
      <c r="C326" s="133" t="s">
        <v>490</v>
      </c>
      <c r="D326" s="133" t="s">
        <v>189</v>
      </c>
      <c r="E326" s="134" t="s">
        <v>491</v>
      </c>
      <c r="F326" s="135" t="s">
        <v>492</v>
      </c>
      <c r="G326" s="136" t="s">
        <v>201</v>
      </c>
      <c r="H326" s="137">
        <v>318.14</v>
      </c>
      <c r="I326" s="138"/>
      <c r="J326" s="139">
        <f>ROUND(I326*H326,2)</f>
        <v>0</v>
      </c>
      <c r="K326" s="135" t="s">
        <v>193</v>
      </c>
      <c r="L326" s="33"/>
      <c r="M326" s="140" t="s">
        <v>1</v>
      </c>
      <c r="N326" s="141" t="s">
        <v>46</v>
      </c>
      <c r="P326" s="142">
        <f>O326*H326</f>
        <v>0</v>
      </c>
      <c r="Q326" s="142">
        <v>8.9779999999999999E-2</v>
      </c>
      <c r="R326" s="142">
        <f>Q326*H326</f>
        <v>28.562609199999997</v>
      </c>
      <c r="S326" s="142">
        <v>0</v>
      </c>
      <c r="T326" s="143">
        <f>S326*H326</f>
        <v>0</v>
      </c>
      <c r="AR326" s="144" t="s">
        <v>194</v>
      </c>
      <c r="AT326" s="144" t="s">
        <v>189</v>
      </c>
      <c r="AU326" s="144" t="s">
        <v>91</v>
      </c>
      <c r="AY326" s="18" t="s">
        <v>187</v>
      </c>
      <c r="BE326" s="145">
        <f>IF(N326="základní",J326,0)</f>
        <v>0</v>
      </c>
      <c r="BF326" s="145">
        <f>IF(N326="snížená",J326,0)</f>
        <v>0</v>
      </c>
      <c r="BG326" s="145">
        <f>IF(N326="zákl. přenesená",J326,0)</f>
        <v>0</v>
      </c>
      <c r="BH326" s="145">
        <f>IF(N326="sníž. přenesená",J326,0)</f>
        <v>0</v>
      </c>
      <c r="BI326" s="145">
        <f>IF(N326="nulová",J326,0)</f>
        <v>0</v>
      </c>
      <c r="BJ326" s="18" t="s">
        <v>21</v>
      </c>
      <c r="BK326" s="145">
        <f>ROUND(I326*H326,2)</f>
        <v>0</v>
      </c>
      <c r="BL326" s="18" t="s">
        <v>194</v>
      </c>
      <c r="BM326" s="144" t="s">
        <v>493</v>
      </c>
    </row>
    <row r="327" spans="2:65" s="1" customFormat="1" ht="19.2">
      <c r="B327" s="33"/>
      <c r="D327" s="147" t="s">
        <v>219</v>
      </c>
      <c r="F327" s="167" t="s">
        <v>494</v>
      </c>
      <c r="I327" s="168"/>
      <c r="L327" s="33"/>
      <c r="M327" s="169"/>
      <c r="T327" s="57"/>
      <c r="AT327" s="18" t="s">
        <v>219</v>
      </c>
      <c r="AU327" s="18" t="s">
        <v>91</v>
      </c>
    </row>
    <row r="328" spans="2:65" s="12" customFormat="1" ht="10.199999999999999">
      <c r="B328" s="146"/>
      <c r="D328" s="147" t="s">
        <v>196</v>
      </c>
      <c r="E328" s="148" t="s">
        <v>1</v>
      </c>
      <c r="F328" s="149" t="s">
        <v>495</v>
      </c>
      <c r="H328" s="150">
        <v>306.64</v>
      </c>
      <c r="I328" s="151"/>
      <c r="L328" s="146"/>
      <c r="M328" s="152"/>
      <c r="T328" s="153"/>
      <c r="AT328" s="148" t="s">
        <v>196</v>
      </c>
      <c r="AU328" s="148" t="s">
        <v>91</v>
      </c>
      <c r="AV328" s="12" t="s">
        <v>91</v>
      </c>
      <c r="AW328" s="12" t="s">
        <v>36</v>
      </c>
      <c r="AX328" s="12" t="s">
        <v>81</v>
      </c>
      <c r="AY328" s="148" t="s">
        <v>187</v>
      </c>
    </row>
    <row r="329" spans="2:65" s="12" customFormat="1" ht="10.199999999999999">
      <c r="B329" s="146"/>
      <c r="D329" s="147" t="s">
        <v>196</v>
      </c>
      <c r="E329" s="148" t="s">
        <v>1</v>
      </c>
      <c r="F329" s="149" t="s">
        <v>496</v>
      </c>
      <c r="H329" s="150">
        <v>11.5</v>
      </c>
      <c r="I329" s="151"/>
      <c r="L329" s="146"/>
      <c r="M329" s="152"/>
      <c r="T329" s="153"/>
      <c r="AT329" s="148" t="s">
        <v>196</v>
      </c>
      <c r="AU329" s="148" t="s">
        <v>91</v>
      </c>
      <c r="AV329" s="12" t="s">
        <v>91</v>
      </c>
      <c r="AW329" s="12" t="s">
        <v>36</v>
      </c>
      <c r="AX329" s="12" t="s">
        <v>81</v>
      </c>
      <c r="AY329" s="148" t="s">
        <v>187</v>
      </c>
    </row>
    <row r="330" spans="2:65" s="13" customFormat="1" ht="10.199999999999999">
      <c r="B330" s="154"/>
      <c r="D330" s="147" t="s">
        <v>196</v>
      </c>
      <c r="E330" s="155" t="s">
        <v>1</v>
      </c>
      <c r="F330" s="156" t="s">
        <v>198</v>
      </c>
      <c r="H330" s="157">
        <v>318.14</v>
      </c>
      <c r="I330" s="158"/>
      <c r="L330" s="154"/>
      <c r="M330" s="159"/>
      <c r="T330" s="160"/>
      <c r="AT330" s="155" t="s">
        <v>196</v>
      </c>
      <c r="AU330" s="155" t="s">
        <v>91</v>
      </c>
      <c r="AV330" s="13" t="s">
        <v>194</v>
      </c>
      <c r="AW330" s="13" t="s">
        <v>36</v>
      </c>
      <c r="AX330" s="13" t="s">
        <v>21</v>
      </c>
      <c r="AY330" s="155" t="s">
        <v>187</v>
      </c>
    </row>
    <row r="331" spans="2:65" s="1" customFormat="1" ht="16.5" customHeight="1">
      <c r="B331" s="33"/>
      <c r="C331" s="170" t="s">
        <v>497</v>
      </c>
      <c r="D331" s="170" t="s">
        <v>244</v>
      </c>
      <c r="E331" s="171" t="s">
        <v>324</v>
      </c>
      <c r="F331" s="172" t="s">
        <v>325</v>
      </c>
      <c r="G331" s="173" t="s">
        <v>253</v>
      </c>
      <c r="H331" s="174">
        <v>32.450000000000003</v>
      </c>
      <c r="I331" s="175"/>
      <c r="J331" s="176">
        <f>ROUND(I331*H331,2)</f>
        <v>0</v>
      </c>
      <c r="K331" s="172" t="s">
        <v>1</v>
      </c>
      <c r="L331" s="177"/>
      <c r="M331" s="178" t="s">
        <v>1</v>
      </c>
      <c r="N331" s="179" t="s">
        <v>46</v>
      </c>
      <c r="P331" s="142">
        <f>O331*H331</f>
        <v>0</v>
      </c>
      <c r="Q331" s="142">
        <v>0.222</v>
      </c>
      <c r="R331" s="142">
        <f>Q331*H331</f>
        <v>7.2039000000000009</v>
      </c>
      <c r="S331" s="142">
        <v>0</v>
      </c>
      <c r="T331" s="143">
        <f>S331*H331</f>
        <v>0</v>
      </c>
      <c r="AR331" s="144" t="s">
        <v>234</v>
      </c>
      <c r="AT331" s="144" t="s">
        <v>244</v>
      </c>
      <c r="AU331" s="144" t="s">
        <v>91</v>
      </c>
      <c r="AY331" s="18" t="s">
        <v>187</v>
      </c>
      <c r="BE331" s="145">
        <f>IF(N331="základní",J331,0)</f>
        <v>0</v>
      </c>
      <c r="BF331" s="145">
        <f>IF(N331="snížená",J331,0)</f>
        <v>0</v>
      </c>
      <c r="BG331" s="145">
        <f>IF(N331="zákl. přenesená",J331,0)</f>
        <v>0</v>
      </c>
      <c r="BH331" s="145">
        <f>IF(N331="sníž. přenesená",J331,0)</f>
        <v>0</v>
      </c>
      <c r="BI331" s="145">
        <f>IF(N331="nulová",J331,0)</f>
        <v>0</v>
      </c>
      <c r="BJ331" s="18" t="s">
        <v>21</v>
      </c>
      <c r="BK331" s="145">
        <f>ROUND(I331*H331,2)</f>
        <v>0</v>
      </c>
      <c r="BL331" s="18" t="s">
        <v>194</v>
      </c>
      <c r="BM331" s="144" t="s">
        <v>498</v>
      </c>
    </row>
    <row r="332" spans="2:65" s="1" customFormat="1" ht="28.8">
      <c r="B332" s="33"/>
      <c r="D332" s="147" t="s">
        <v>219</v>
      </c>
      <c r="F332" s="167" t="s">
        <v>327</v>
      </c>
      <c r="I332" s="168"/>
      <c r="L332" s="33"/>
      <c r="M332" s="169"/>
      <c r="T332" s="57"/>
      <c r="AT332" s="18" t="s">
        <v>219</v>
      </c>
      <c r="AU332" s="18" t="s">
        <v>91</v>
      </c>
    </row>
    <row r="333" spans="2:65" s="12" customFormat="1" ht="10.199999999999999">
      <c r="B333" s="146"/>
      <c r="D333" s="147" t="s">
        <v>196</v>
      </c>
      <c r="E333" s="148" t="s">
        <v>1</v>
      </c>
      <c r="F333" s="149" t="s">
        <v>499</v>
      </c>
      <c r="H333" s="150">
        <v>30.664000000000001</v>
      </c>
      <c r="I333" s="151"/>
      <c r="L333" s="146"/>
      <c r="M333" s="152"/>
      <c r="T333" s="153"/>
      <c r="AT333" s="148" t="s">
        <v>196</v>
      </c>
      <c r="AU333" s="148" t="s">
        <v>91</v>
      </c>
      <c r="AV333" s="12" t="s">
        <v>91</v>
      </c>
      <c r="AW333" s="12" t="s">
        <v>36</v>
      </c>
      <c r="AX333" s="12" t="s">
        <v>81</v>
      </c>
      <c r="AY333" s="148" t="s">
        <v>187</v>
      </c>
    </row>
    <row r="334" spans="2:65" s="12" customFormat="1" ht="10.199999999999999">
      <c r="B334" s="146"/>
      <c r="D334" s="147" t="s">
        <v>196</v>
      </c>
      <c r="E334" s="148" t="s">
        <v>1</v>
      </c>
      <c r="F334" s="149" t="s">
        <v>500</v>
      </c>
      <c r="H334" s="150">
        <v>1.1499999999999999</v>
      </c>
      <c r="I334" s="151"/>
      <c r="L334" s="146"/>
      <c r="M334" s="152"/>
      <c r="T334" s="153"/>
      <c r="AT334" s="148" t="s">
        <v>196</v>
      </c>
      <c r="AU334" s="148" t="s">
        <v>91</v>
      </c>
      <c r="AV334" s="12" t="s">
        <v>91</v>
      </c>
      <c r="AW334" s="12" t="s">
        <v>36</v>
      </c>
      <c r="AX334" s="12" t="s">
        <v>81</v>
      </c>
      <c r="AY334" s="148" t="s">
        <v>187</v>
      </c>
    </row>
    <row r="335" spans="2:65" s="13" customFormat="1" ht="10.199999999999999">
      <c r="B335" s="154"/>
      <c r="D335" s="147" t="s">
        <v>196</v>
      </c>
      <c r="E335" s="155" t="s">
        <v>1</v>
      </c>
      <c r="F335" s="156" t="s">
        <v>198</v>
      </c>
      <c r="H335" s="157">
        <v>31.814</v>
      </c>
      <c r="I335" s="158"/>
      <c r="L335" s="154"/>
      <c r="M335" s="159"/>
      <c r="T335" s="160"/>
      <c r="AT335" s="155" t="s">
        <v>196</v>
      </c>
      <c r="AU335" s="155" t="s">
        <v>91</v>
      </c>
      <c r="AV335" s="13" t="s">
        <v>194</v>
      </c>
      <c r="AW335" s="13" t="s">
        <v>36</v>
      </c>
      <c r="AX335" s="13" t="s">
        <v>81</v>
      </c>
      <c r="AY335" s="155" t="s">
        <v>187</v>
      </c>
    </row>
    <row r="336" spans="2:65" s="12" customFormat="1" ht="10.199999999999999">
      <c r="B336" s="146"/>
      <c r="D336" s="147" t="s">
        <v>196</v>
      </c>
      <c r="E336" s="148" t="s">
        <v>1</v>
      </c>
      <c r="F336" s="149" t="s">
        <v>501</v>
      </c>
      <c r="H336" s="150">
        <v>32.450000000000003</v>
      </c>
      <c r="I336" s="151"/>
      <c r="L336" s="146"/>
      <c r="M336" s="152"/>
      <c r="T336" s="153"/>
      <c r="AT336" s="148" t="s">
        <v>196</v>
      </c>
      <c r="AU336" s="148" t="s">
        <v>91</v>
      </c>
      <c r="AV336" s="12" t="s">
        <v>91</v>
      </c>
      <c r="AW336" s="12" t="s">
        <v>36</v>
      </c>
      <c r="AX336" s="12" t="s">
        <v>21</v>
      </c>
      <c r="AY336" s="148" t="s">
        <v>187</v>
      </c>
    </row>
    <row r="337" spans="2:65" s="1" customFormat="1" ht="16.5" customHeight="1">
      <c r="B337" s="33"/>
      <c r="C337" s="133" t="s">
        <v>502</v>
      </c>
      <c r="D337" s="133" t="s">
        <v>189</v>
      </c>
      <c r="E337" s="134" t="s">
        <v>503</v>
      </c>
      <c r="F337" s="135" t="s">
        <v>504</v>
      </c>
      <c r="G337" s="136" t="s">
        <v>201</v>
      </c>
      <c r="H337" s="137">
        <v>42.5</v>
      </c>
      <c r="I337" s="138"/>
      <c r="J337" s="139">
        <f>ROUND(I337*H337,2)</f>
        <v>0</v>
      </c>
      <c r="K337" s="135" t="s">
        <v>1</v>
      </c>
      <c r="L337" s="33"/>
      <c r="M337" s="140" t="s">
        <v>1</v>
      </c>
      <c r="N337" s="141" t="s">
        <v>46</v>
      </c>
      <c r="P337" s="142">
        <f>O337*H337</f>
        <v>0</v>
      </c>
      <c r="Q337" s="142">
        <v>0</v>
      </c>
      <c r="R337" s="142">
        <f>Q337*H337</f>
        <v>0</v>
      </c>
      <c r="S337" s="142">
        <v>0</v>
      </c>
      <c r="T337" s="143">
        <f>S337*H337</f>
        <v>0</v>
      </c>
      <c r="AR337" s="144" t="s">
        <v>194</v>
      </c>
      <c r="AT337" s="144" t="s">
        <v>189</v>
      </c>
      <c r="AU337" s="144" t="s">
        <v>91</v>
      </c>
      <c r="AY337" s="18" t="s">
        <v>187</v>
      </c>
      <c r="BE337" s="145">
        <f>IF(N337="základní",J337,0)</f>
        <v>0</v>
      </c>
      <c r="BF337" s="145">
        <f>IF(N337="snížená",J337,0)</f>
        <v>0</v>
      </c>
      <c r="BG337" s="145">
        <f>IF(N337="zákl. přenesená",J337,0)</f>
        <v>0</v>
      </c>
      <c r="BH337" s="145">
        <f>IF(N337="sníž. přenesená",J337,0)</f>
        <v>0</v>
      </c>
      <c r="BI337" s="145">
        <f>IF(N337="nulová",J337,0)</f>
        <v>0</v>
      </c>
      <c r="BJ337" s="18" t="s">
        <v>21</v>
      </c>
      <c r="BK337" s="145">
        <f>ROUND(I337*H337,2)</f>
        <v>0</v>
      </c>
      <c r="BL337" s="18" t="s">
        <v>194</v>
      </c>
      <c r="BM337" s="144" t="s">
        <v>505</v>
      </c>
    </row>
    <row r="338" spans="2:65" s="1" customFormat="1" ht="28.8">
      <c r="B338" s="33"/>
      <c r="D338" s="147" t="s">
        <v>219</v>
      </c>
      <c r="F338" s="167" t="s">
        <v>506</v>
      </c>
      <c r="I338" s="168"/>
      <c r="L338" s="33"/>
      <c r="M338" s="169"/>
      <c r="T338" s="57"/>
      <c r="AT338" s="18" t="s">
        <v>219</v>
      </c>
      <c r="AU338" s="18" t="s">
        <v>91</v>
      </c>
    </row>
    <row r="339" spans="2:65" s="12" customFormat="1" ht="10.199999999999999">
      <c r="B339" s="146"/>
      <c r="D339" s="147" t="s">
        <v>196</v>
      </c>
      <c r="E339" s="148" t="s">
        <v>1</v>
      </c>
      <c r="F339" s="149" t="s">
        <v>507</v>
      </c>
      <c r="H339" s="150">
        <v>42.5</v>
      </c>
      <c r="I339" s="151"/>
      <c r="L339" s="146"/>
      <c r="M339" s="152"/>
      <c r="T339" s="153"/>
      <c r="AT339" s="148" t="s">
        <v>196</v>
      </c>
      <c r="AU339" s="148" t="s">
        <v>91</v>
      </c>
      <c r="AV339" s="12" t="s">
        <v>91</v>
      </c>
      <c r="AW339" s="12" t="s">
        <v>36</v>
      </c>
      <c r="AX339" s="12" t="s">
        <v>81</v>
      </c>
      <c r="AY339" s="148" t="s">
        <v>187</v>
      </c>
    </row>
    <row r="340" spans="2:65" s="13" customFormat="1" ht="10.199999999999999">
      <c r="B340" s="154"/>
      <c r="D340" s="147" t="s">
        <v>196</v>
      </c>
      <c r="E340" s="155" t="s">
        <v>1</v>
      </c>
      <c r="F340" s="156" t="s">
        <v>198</v>
      </c>
      <c r="H340" s="157">
        <v>42.5</v>
      </c>
      <c r="I340" s="158"/>
      <c r="L340" s="154"/>
      <c r="M340" s="159"/>
      <c r="T340" s="160"/>
      <c r="AT340" s="155" t="s">
        <v>196</v>
      </c>
      <c r="AU340" s="155" t="s">
        <v>91</v>
      </c>
      <c r="AV340" s="13" t="s">
        <v>194</v>
      </c>
      <c r="AW340" s="13" t="s">
        <v>36</v>
      </c>
      <c r="AX340" s="13" t="s">
        <v>21</v>
      </c>
      <c r="AY340" s="155" t="s">
        <v>187</v>
      </c>
    </row>
    <row r="341" spans="2:65" s="1" customFormat="1" ht="16.5" customHeight="1">
      <c r="B341" s="33"/>
      <c r="C341" s="133" t="s">
        <v>508</v>
      </c>
      <c r="D341" s="133" t="s">
        <v>189</v>
      </c>
      <c r="E341" s="134" t="s">
        <v>509</v>
      </c>
      <c r="F341" s="135" t="s">
        <v>510</v>
      </c>
      <c r="G341" s="136" t="s">
        <v>432</v>
      </c>
      <c r="H341" s="137">
        <v>4</v>
      </c>
      <c r="I341" s="138"/>
      <c r="J341" s="139">
        <f>ROUND(I341*H341,2)</f>
        <v>0</v>
      </c>
      <c r="K341" s="135" t="s">
        <v>193</v>
      </c>
      <c r="L341" s="33"/>
      <c r="M341" s="140" t="s">
        <v>1</v>
      </c>
      <c r="N341" s="141" t="s">
        <v>46</v>
      </c>
      <c r="P341" s="142">
        <f>O341*H341</f>
        <v>0</v>
      </c>
      <c r="Q341" s="142">
        <v>0.37164000000000003</v>
      </c>
      <c r="R341" s="142">
        <f>Q341*H341</f>
        <v>1.4865600000000001</v>
      </c>
      <c r="S341" s="142">
        <v>0</v>
      </c>
      <c r="T341" s="143">
        <f>S341*H341</f>
        <v>0</v>
      </c>
      <c r="AR341" s="144" t="s">
        <v>194</v>
      </c>
      <c r="AT341" s="144" t="s">
        <v>189</v>
      </c>
      <c r="AU341" s="144" t="s">
        <v>91</v>
      </c>
      <c r="AY341" s="18" t="s">
        <v>187</v>
      </c>
      <c r="BE341" s="145">
        <f>IF(N341="základní",J341,0)</f>
        <v>0</v>
      </c>
      <c r="BF341" s="145">
        <f>IF(N341="snížená",J341,0)</f>
        <v>0</v>
      </c>
      <c r="BG341" s="145">
        <f>IF(N341="zákl. přenesená",J341,0)</f>
        <v>0</v>
      </c>
      <c r="BH341" s="145">
        <f>IF(N341="sníž. přenesená",J341,0)</f>
        <v>0</v>
      </c>
      <c r="BI341" s="145">
        <f>IF(N341="nulová",J341,0)</f>
        <v>0</v>
      </c>
      <c r="BJ341" s="18" t="s">
        <v>21</v>
      </c>
      <c r="BK341" s="145">
        <f>ROUND(I341*H341,2)</f>
        <v>0</v>
      </c>
      <c r="BL341" s="18" t="s">
        <v>194</v>
      </c>
      <c r="BM341" s="144" t="s">
        <v>511</v>
      </c>
    </row>
    <row r="342" spans="2:65" s="12" customFormat="1" ht="10.199999999999999">
      <c r="B342" s="146"/>
      <c r="D342" s="147" t="s">
        <v>196</v>
      </c>
      <c r="E342" s="148" t="s">
        <v>1</v>
      </c>
      <c r="F342" s="149" t="s">
        <v>194</v>
      </c>
      <c r="H342" s="150">
        <v>4</v>
      </c>
      <c r="I342" s="151"/>
      <c r="L342" s="146"/>
      <c r="M342" s="152"/>
      <c r="T342" s="153"/>
      <c r="AT342" s="148" t="s">
        <v>196</v>
      </c>
      <c r="AU342" s="148" t="s">
        <v>91</v>
      </c>
      <c r="AV342" s="12" t="s">
        <v>91</v>
      </c>
      <c r="AW342" s="12" t="s">
        <v>36</v>
      </c>
      <c r="AX342" s="12" t="s">
        <v>21</v>
      </c>
      <c r="AY342" s="148" t="s">
        <v>187</v>
      </c>
    </row>
    <row r="343" spans="2:65" s="1" customFormat="1" ht="49.05" customHeight="1">
      <c r="B343" s="33"/>
      <c r="C343" s="170" t="s">
        <v>512</v>
      </c>
      <c r="D343" s="170" t="s">
        <v>244</v>
      </c>
      <c r="E343" s="171" t="s">
        <v>513</v>
      </c>
      <c r="F343" s="172" t="s">
        <v>514</v>
      </c>
      <c r="G343" s="173" t="s">
        <v>432</v>
      </c>
      <c r="H343" s="174">
        <v>4</v>
      </c>
      <c r="I343" s="175"/>
      <c r="J343" s="176">
        <f>ROUND(I343*H343,2)</f>
        <v>0</v>
      </c>
      <c r="K343" s="172" t="s">
        <v>1</v>
      </c>
      <c r="L343" s="177"/>
      <c r="M343" s="178" t="s">
        <v>1</v>
      </c>
      <c r="N343" s="179" t="s">
        <v>46</v>
      </c>
      <c r="P343" s="142">
        <f>O343*H343</f>
        <v>0</v>
      </c>
      <c r="Q343" s="142">
        <v>4.7730000000000002E-2</v>
      </c>
      <c r="R343" s="142">
        <f>Q343*H343</f>
        <v>0.19092000000000001</v>
      </c>
      <c r="S343" s="142">
        <v>0</v>
      </c>
      <c r="T343" s="143">
        <f>S343*H343</f>
        <v>0</v>
      </c>
      <c r="AR343" s="144" t="s">
        <v>234</v>
      </c>
      <c r="AT343" s="144" t="s">
        <v>244</v>
      </c>
      <c r="AU343" s="144" t="s">
        <v>91</v>
      </c>
      <c r="AY343" s="18" t="s">
        <v>187</v>
      </c>
      <c r="BE343" s="145">
        <f>IF(N343="základní",J343,0)</f>
        <v>0</v>
      </c>
      <c r="BF343" s="145">
        <f>IF(N343="snížená",J343,0)</f>
        <v>0</v>
      </c>
      <c r="BG343" s="145">
        <f>IF(N343="zákl. přenesená",J343,0)</f>
        <v>0</v>
      </c>
      <c r="BH343" s="145">
        <f>IF(N343="sníž. přenesená",J343,0)</f>
        <v>0</v>
      </c>
      <c r="BI343" s="145">
        <f>IF(N343="nulová",J343,0)</f>
        <v>0</v>
      </c>
      <c r="BJ343" s="18" t="s">
        <v>21</v>
      </c>
      <c r="BK343" s="145">
        <f>ROUND(I343*H343,2)</f>
        <v>0</v>
      </c>
      <c r="BL343" s="18" t="s">
        <v>194</v>
      </c>
      <c r="BM343" s="144" t="s">
        <v>515</v>
      </c>
    </row>
    <row r="344" spans="2:65" s="12" customFormat="1" ht="10.199999999999999">
      <c r="B344" s="146"/>
      <c r="D344" s="147" t="s">
        <v>196</v>
      </c>
      <c r="E344" s="148" t="s">
        <v>1</v>
      </c>
      <c r="F344" s="149" t="s">
        <v>194</v>
      </c>
      <c r="H344" s="150">
        <v>4</v>
      </c>
      <c r="I344" s="151"/>
      <c r="L344" s="146"/>
      <c r="M344" s="152"/>
      <c r="T344" s="153"/>
      <c r="AT344" s="148" t="s">
        <v>196</v>
      </c>
      <c r="AU344" s="148" t="s">
        <v>91</v>
      </c>
      <c r="AV344" s="12" t="s">
        <v>91</v>
      </c>
      <c r="AW344" s="12" t="s">
        <v>36</v>
      </c>
      <c r="AX344" s="12" t="s">
        <v>21</v>
      </c>
      <c r="AY344" s="148" t="s">
        <v>187</v>
      </c>
    </row>
    <row r="345" spans="2:65" s="1" customFormat="1" ht="52.2" customHeight="1">
      <c r="B345" s="33"/>
      <c r="C345" s="170" t="s">
        <v>516</v>
      </c>
      <c r="D345" s="170" t="s">
        <v>244</v>
      </c>
      <c r="E345" s="171" t="s">
        <v>517</v>
      </c>
      <c r="F345" s="172" t="s">
        <v>518</v>
      </c>
      <c r="G345" s="173" t="s">
        <v>432</v>
      </c>
      <c r="H345" s="174">
        <v>4</v>
      </c>
      <c r="I345" s="175"/>
      <c r="J345" s="176">
        <f>ROUND(I345*H345,2)</f>
        <v>0</v>
      </c>
      <c r="K345" s="172" t="s">
        <v>1</v>
      </c>
      <c r="L345" s="177"/>
      <c r="M345" s="178" t="s">
        <v>1</v>
      </c>
      <c r="N345" s="179" t="s">
        <v>46</v>
      </c>
      <c r="P345" s="142">
        <f>O345*H345</f>
        <v>0</v>
      </c>
      <c r="Q345" s="142">
        <v>3.4099999999999998E-3</v>
      </c>
      <c r="R345" s="142">
        <f>Q345*H345</f>
        <v>1.3639999999999999E-2</v>
      </c>
      <c r="S345" s="142">
        <v>0</v>
      </c>
      <c r="T345" s="143">
        <f>S345*H345</f>
        <v>0</v>
      </c>
      <c r="AR345" s="144" t="s">
        <v>234</v>
      </c>
      <c r="AT345" s="144" t="s">
        <v>244</v>
      </c>
      <c r="AU345" s="144" t="s">
        <v>91</v>
      </c>
      <c r="AY345" s="18" t="s">
        <v>187</v>
      </c>
      <c r="BE345" s="145">
        <f>IF(N345="základní",J345,0)</f>
        <v>0</v>
      </c>
      <c r="BF345" s="145">
        <f>IF(N345="snížená",J345,0)</f>
        <v>0</v>
      </c>
      <c r="BG345" s="145">
        <f>IF(N345="zákl. přenesená",J345,0)</f>
        <v>0</v>
      </c>
      <c r="BH345" s="145">
        <f>IF(N345="sníž. přenesená",J345,0)</f>
        <v>0</v>
      </c>
      <c r="BI345" s="145">
        <f>IF(N345="nulová",J345,0)</f>
        <v>0</v>
      </c>
      <c r="BJ345" s="18" t="s">
        <v>21</v>
      </c>
      <c r="BK345" s="145">
        <f>ROUND(I345*H345,2)</f>
        <v>0</v>
      </c>
      <c r="BL345" s="18" t="s">
        <v>194</v>
      </c>
      <c r="BM345" s="144" t="s">
        <v>519</v>
      </c>
    </row>
    <row r="346" spans="2:65" s="12" customFormat="1" ht="10.199999999999999">
      <c r="B346" s="146"/>
      <c r="D346" s="147" t="s">
        <v>196</v>
      </c>
      <c r="E346" s="148" t="s">
        <v>1</v>
      </c>
      <c r="F346" s="149" t="s">
        <v>194</v>
      </c>
      <c r="H346" s="150">
        <v>4</v>
      </c>
      <c r="I346" s="151"/>
      <c r="L346" s="146"/>
      <c r="M346" s="152"/>
      <c r="T346" s="153"/>
      <c r="AT346" s="148" t="s">
        <v>196</v>
      </c>
      <c r="AU346" s="148" t="s">
        <v>91</v>
      </c>
      <c r="AV346" s="12" t="s">
        <v>91</v>
      </c>
      <c r="AW346" s="12" t="s">
        <v>36</v>
      </c>
      <c r="AX346" s="12" t="s">
        <v>21</v>
      </c>
      <c r="AY346" s="148" t="s">
        <v>187</v>
      </c>
    </row>
    <row r="347" spans="2:65" s="1" customFormat="1" ht="21.75" customHeight="1">
      <c r="B347" s="33"/>
      <c r="C347" s="133" t="s">
        <v>520</v>
      </c>
      <c r="D347" s="133" t="s">
        <v>189</v>
      </c>
      <c r="E347" s="134" t="s">
        <v>521</v>
      </c>
      <c r="F347" s="135" t="s">
        <v>522</v>
      </c>
      <c r="G347" s="136" t="s">
        <v>201</v>
      </c>
      <c r="H347" s="137">
        <v>40</v>
      </c>
      <c r="I347" s="138"/>
      <c r="J347" s="139">
        <f>ROUND(I347*H347,2)</f>
        <v>0</v>
      </c>
      <c r="K347" s="135" t="s">
        <v>193</v>
      </c>
      <c r="L347" s="33"/>
      <c r="M347" s="140" t="s">
        <v>1</v>
      </c>
      <c r="N347" s="141" t="s">
        <v>46</v>
      </c>
      <c r="P347" s="142">
        <f>O347*H347</f>
        <v>0</v>
      </c>
      <c r="Q347" s="142">
        <v>0.37703999999999999</v>
      </c>
      <c r="R347" s="142">
        <f>Q347*H347</f>
        <v>15.0816</v>
      </c>
      <c r="S347" s="142">
        <v>0</v>
      </c>
      <c r="T347" s="143">
        <f>S347*H347</f>
        <v>0</v>
      </c>
      <c r="AR347" s="144" t="s">
        <v>194</v>
      </c>
      <c r="AT347" s="144" t="s">
        <v>189</v>
      </c>
      <c r="AU347" s="144" t="s">
        <v>91</v>
      </c>
      <c r="AY347" s="18" t="s">
        <v>187</v>
      </c>
      <c r="BE347" s="145">
        <f>IF(N347="základní",J347,0)</f>
        <v>0</v>
      </c>
      <c r="BF347" s="145">
        <f>IF(N347="snížená",J347,0)</f>
        <v>0</v>
      </c>
      <c r="BG347" s="145">
        <f>IF(N347="zákl. přenesená",J347,0)</f>
        <v>0</v>
      </c>
      <c r="BH347" s="145">
        <f>IF(N347="sníž. přenesená",J347,0)</f>
        <v>0</v>
      </c>
      <c r="BI347" s="145">
        <f>IF(N347="nulová",J347,0)</f>
        <v>0</v>
      </c>
      <c r="BJ347" s="18" t="s">
        <v>21</v>
      </c>
      <c r="BK347" s="145">
        <f>ROUND(I347*H347,2)</f>
        <v>0</v>
      </c>
      <c r="BL347" s="18" t="s">
        <v>194</v>
      </c>
      <c r="BM347" s="144" t="s">
        <v>523</v>
      </c>
    </row>
    <row r="348" spans="2:65" s="1" customFormat="1" ht="38.4">
      <c r="B348" s="33"/>
      <c r="D348" s="147" t="s">
        <v>219</v>
      </c>
      <c r="F348" s="167" t="s">
        <v>524</v>
      </c>
      <c r="I348" s="168"/>
      <c r="L348" s="33"/>
      <c r="M348" s="169"/>
      <c r="T348" s="57"/>
      <c r="AT348" s="18" t="s">
        <v>219</v>
      </c>
      <c r="AU348" s="18" t="s">
        <v>91</v>
      </c>
    </row>
    <row r="349" spans="2:65" s="12" customFormat="1" ht="10.199999999999999">
      <c r="B349" s="146"/>
      <c r="D349" s="147" t="s">
        <v>196</v>
      </c>
      <c r="E349" s="148" t="s">
        <v>1</v>
      </c>
      <c r="F349" s="149" t="s">
        <v>525</v>
      </c>
      <c r="H349" s="150">
        <v>40</v>
      </c>
      <c r="I349" s="151"/>
      <c r="L349" s="146"/>
      <c r="M349" s="152"/>
      <c r="T349" s="153"/>
      <c r="AT349" s="148" t="s">
        <v>196</v>
      </c>
      <c r="AU349" s="148" t="s">
        <v>91</v>
      </c>
      <c r="AV349" s="12" t="s">
        <v>91</v>
      </c>
      <c r="AW349" s="12" t="s">
        <v>36</v>
      </c>
      <c r="AX349" s="12" t="s">
        <v>21</v>
      </c>
      <c r="AY349" s="148" t="s">
        <v>187</v>
      </c>
    </row>
    <row r="350" spans="2:65" s="1" customFormat="1" ht="37.799999999999997" customHeight="1">
      <c r="B350" s="33"/>
      <c r="C350" s="133" t="s">
        <v>526</v>
      </c>
      <c r="D350" s="133" t="s">
        <v>189</v>
      </c>
      <c r="E350" s="134" t="s">
        <v>527</v>
      </c>
      <c r="F350" s="135" t="s">
        <v>528</v>
      </c>
      <c r="G350" s="136" t="s">
        <v>201</v>
      </c>
      <c r="H350" s="137">
        <v>270</v>
      </c>
      <c r="I350" s="138"/>
      <c r="J350" s="139">
        <f>ROUND(I350*H350,2)</f>
        <v>0</v>
      </c>
      <c r="K350" s="135" t="s">
        <v>193</v>
      </c>
      <c r="L350" s="33"/>
      <c r="M350" s="140" t="s">
        <v>1</v>
      </c>
      <c r="N350" s="141" t="s">
        <v>46</v>
      </c>
      <c r="P350" s="142">
        <f>O350*H350</f>
        <v>0</v>
      </c>
      <c r="Q350" s="142">
        <v>0</v>
      </c>
      <c r="R350" s="142">
        <f>Q350*H350</f>
        <v>0</v>
      </c>
      <c r="S350" s="142">
        <v>0</v>
      </c>
      <c r="T350" s="143">
        <f>S350*H350</f>
        <v>0</v>
      </c>
      <c r="AR350" s="144" t="s">
        <v>194</v>
      </c>
      <c r="AT350" s="144" t="s">
        <v>189</v>
      </c>
      <c r="AU350" s="144" t="s">
        <v>91</v>
      </c>
      <c r="AY350" s="18" t="s">
        <v>187</v>
      </c>
      <c r="BE350" s="145">
        <f>IF(N350="základní",J350,0)</f>
        <v>0</v>
      </c>
      <c r="BF350" s="145">
        <f>IF(N350="snížená",J350,0)</f>
        <v>0</v>
      </c>
      <c r="BG350" s="145">
        <f>IF(N350="zákl. přenesená",J350,0)</f>
        <v>0</v>
      </c>
      <c r="BH350" s="145">
        <f>IF(N350="sníž. přenesená",J350,0)</f>
        <v>0</v>
      </c>
      <c r="BI350" s="145">
        <f>IF(N350="nulová",J350,0)</f>
        <v>0</v>
      </c>
      <c r="BJ350" s="18" t="s">
        <v>21</v>
      </c>
      <c r="BK350" s="145">
        <f>ROUND(I350*H350,2)</f>
        <v>0</v>
      </c>
      <c r="BL350" s="18" t="s">
        <v>194</v>
      </c>
      <c r="BM350" s="144" t="s">
        <v>529</v>
      </c>
    </row>
    <row r="351" spans="2:65" s="12" customFormat="1" ht="10.199999999999999">
      <c r="B351" s="146"/>
      <c r="D351" s="147" t="s">
        <v>196</v>
      </c>
      <c r="E351" s="148" t="s">
        <v>1</v>
      </c>
      <c r="F351" s="149" t="s">
        <v>530</v>
      </c>
      <c r="H351" s="150">
        <v>195</v>
      </c>
      <c r="I351" s="151"/>
      <c r="L351" s="146"/>
      <c r="M351" s="152"/>
      <c r="T351" s="153"/>
      <c r="AT351" s="148" t="s">
        <v>196</v>
      </c>
      <c r="AU351" s="148" t="s">
        <v>91</v>
      </c>
      <c r="AV351" s="12" t="s">
        <v>91</v>
      </c>
      <c r="AW351" s="12" t="s">
        <v>36</v>
      </c>
      <c r="AX351" s="12" t="s">
        <v>81</v>
      </c>
      <c r="AY351" s="148" t="s">
        <v>187</v>
      </c>
    </row>
    <row r="352" spans="2:65" s="12" customFormat="1" ht="10.199999999999999">
      <c r="B352" s="146"/>
      <c r="D352" s="147" t="s">
        <v>196</v>
      </c>
      <c r="E352" s="148" t="s">
        <v>1</v>
      </c>
      <c r="F352" s="149" t="s">
        <v>531</v>
      </c>
      <c r="H352" s="150">
        <v>75</v>
      </c>
      <c r="I352" s="151"/>
      <c r="L352" s="146"/>
      <c r="M352" s="152"/>
      <c r="T352" s="153"/>
      <c r="AT352" s="148" t="s">
        <v>196</v>
      </c>
      <c r="AU352" s="148" t="s">
        <v>91</v>
      </c>
      <c r="AV352" s="12" t="s">
        <v>91</v>
      </c>
      <c r="AW352" s="12" t="s">
        <v>36</v>
      </c>
      <c r="AX352" s="12" t="s">
        <v>81</v>
      </c>
      <c r="AY352" s="148" t="s">
        <v>187</v>
      </c>
    </row>
    <row r="353" spans="2:65" s="13" customFormat="1" ht="10.199999999999999">
      <c r="B353" s="154"/>
      <c r="D353" s="147" t="s">
        <v>196</v>
      </c>
      <c r="E353" s="155" t="s">
        <v>1</v>
      </c>
      <c r="F353" s="156" t="s">
        <v>198</v>
      </c>
      <c r="H353" s="157">
        <v>270</v>
      </c>
      <c r="I353" s="158"/>
      <c r="L353" s="154"/>
      <c r="M353" s="159"/>
      <c r="T353" s="160"/>
      <c r="AT353" s="155" t="s">
        <v>196</v>
      </c>
      <c r="AU353" s="155" t="s">
        <v>91</v>
      </c>
      <c r="AV353" s="13" t="s">
        <v>194</v>
      </c>
      <c r="AW353" s="13" t="s">
        <v>36</v>
      </c>
      <c r="AX353" s="13" t="s">
        <v>21</v>
      </c>
      <c r="AY353" s="155" t="s">
        <v>187</v>
      </c>
    </row>
    <row r="354" spans="2:65" s="1" customFormat="1" ht="37.799999999999997" customHeight="1">
      <c r="B354" s="33"/>
      <c r="C354" s="133" t="s">
        <v>532</v>
      </c>
      <c r="D354" s="133" t="s">
        <v>189</v>
      </c>
      <c r="E354" s="134" t="s">
        <v>533</v>
      </c>
      <c r="F354" s="135" t="s">
        <v>534</v>
      </c>
      <c r="G354" s="136" t="s">
        <v>253</v>
      </c>
      <c r="H354" s="137">
        <v>100.1</v>
      </c>
      <c r="I354" s="138"/>
      <c r="J354" s="139">
        <f>ROUND(I354*H354,2)</f>
        <v>0</v>
      </c>
      <c r="K354" s="135" t="s">
        <v>193</v>
      </c>
      <c r="L354" s="33"/>
      <c r="M354" s="140" t="s">
        <v>1</v>
      </c>
      <c r="N354" s="141" t="s">
        <v>46</v>
      </c>
      <c r="P354" s="142">
        <f>O354*H354</f>
        <v>0</v>
      </c>
      <c r="Q354" s="142">
        <v>0</v>
      </c>
      <c r="R354" s="142">
        <f>Q354*H354</f>
        <v>0</v>
      </c>
      <c r="S354" s="142">
        <v>0</v>
      </c>
      <c r="T354" s="143">
        <f>S354*H354</f>
        <v>0</v>
      </c>
      <c r="AR354" s="144" t="s">
        <v>194</v>
      </c>
      <c r="AT354" s="144" t="s">
        <v>189</v>
      </c>
      <c r="AU354" s="144" t="s">
        <v>91</v>
      </c>
      <c r="AY354" s="18" t="s">
        <v>187</v>
      </c>
      <c r="BE354" s="145">
        <f>IF(N354="základní",J354,0)</f>
        <v>0</v>
      </c>
      <c r="BF354" s="145">
        <f>IF(N354="snížená",J354,0)</f>
        <v>0</v>
      </c>
      <c r="BG354" s="145">
        <f>IF(N354="zákl. přenesená",J354,0)</f>
        <v>0</v>
      </c>
      <c r="BH354" s="145">
        <f>IF(N354="sníž. přenesená",J354,0)</f>
        <v>0</v>
      </c>
      <c r="BI354" s="145">
        <f>IF(N354="nulová",J354,0)</f>
        <v>0</v>
      </c>
      <c r="BJ354" s="18" t="s">
        <v>21</v>
      </c>
      <c r="BK354" s="145">
        <f>ROUND(I354*H354,2)</f>
        <v>0</v>
      </c>
      <c r="BL354" s="18" t="s">
        <v>194</v>
      </c>
      <c r="BM354" s="144" t="s">
        <v>535</v>
      </c>
    </row>
    <row r="355" spans="2:65" s="12" customFormat="1" ht="10.199999999999999">
      <c r="B355" s="146"/>
      <c r="D355" s="147" t="s">
        <v>196</v>
      </c>
      <c r="E355" s="148" t="s">
        <v>1</v>
      </c>
      <c r="F355" s="149" t="s">
        <v>536</v>
      </c>
      <c r="H355" s="150">
        <v>100.1</v>
      </c>
      <c r="I355" s="151"/>
      <c r="L355" s="146"/>
      <c r="M355" s="152"/>
      <c r="T355" s="153"/>
      <c r="AT355" s="148" t="s">
        <v>196</v>
      </c>
      <c r="AU355" s="148" t="s">
        <v>91</v>
      </c>
      <c r="AV355" s="12" t="s">
        <v>91</v>
      </c>
      <c r="AW355" s="12" t="s">
        <v>36</v>
      </c>
      <c r="AX355" s="12" t="s">
        <v>21</v>
      </c>
      <c r="AY355" s="148" t="s">
        <v>187</v>
      </c>
    </row>
    <row r="356" spans="2:65" s="1" customFormat="1" ht="33" customHeight="1">
      <c r="B356" s="33"/>
      <c r="C356" s="133" t="s">
        <v>537</v>
      </c>
      <c r="D356" s="133" t="s">
        <v>189</v>
      </c>
      <c r="E356" s="134" t="s">
        <v>538</v>
      </c>
      <c r="F356" s="135" t="s">
        <v>539</v>
      </c>
      <c r="G356" s="136" t="s">
        <v>253</v>
      </c>
      <c r="H356" s="137">
        <v>16</v>
      </c>
      <c r="I356" s="138"/>
      <c r="J356" s="139">
        <f>ROUND(I356*H356,2)</f>
        <v>0</v>
      </c>
      <c r="K356" s="135" t="s">
        <v>193</v>
      </c>
      <c r="L356" s="33"/>
      <c r="M356" s="140" t="s">
        <v>1</v>
      </c>
      <c r="N356" s="141" t="s">
        <v>46</v>
      </c>
      <c r="P356" s="142">
        <f>O356*H356</f>
        <v>0</v>
      </c>
      <c r="Q356" s="142">
        <v>0</v>
      </c>
      <c r="R356" s="142">
        <f>Q356*H356</f>
        <v>0</v>
      </c>
      <c r="S356" s="142">
        <v>0</v>
      </c>
      <c r="T356" s="143">
        <f>S356*H356</f>
        <v>0</v>
      </c>
      <c r="AR356" s="144" t="s">
        <v>194</v>
      </c>
      <c r="AT356" s="144" t="s">
        <v>189</v>
      </c>
      <c r="AU356" s="144" t="s">
        <v>91</v>
      </c>
      <c r="AY356" s="18" t="s">
        <v>187</v>
      </c>
      <c r="BE356" s="145">
        <f>IF(N356="základní",J356,0)</f>
        <v>0</v>
      </c>
      <c r="BF356" s="145">
        <f>IF(N356="snížená",J356,0)</f>
        <v>0</v>
      </c>
      <c r="BG356" s="145">
        <f>IF(N356="zákl. přenesená",J356,0)</f>
        <v>0</v>
      </c>
      <c r="BH356" s="145">
        <f>IF(N356="sníž. přenesená",J356,0)</f>
        <v>0</v>
      </c>
      <c r="BI356" s="145">
        <f>IF(N356="nulová",J356,0)</f>
        <v>0</v>
      </c>
      <c r="BJ356" s="18" t="s">
        <v>21</v>
      </c>
      <c r="BK356" s="145">
        <f>ROUND(I356*H356,2)</f>
        <v>0</v>
      </c>
      <c r="BL356" s="18" t="s">
        <v>194</v>
      </c>
      <c r="BM356" s="144" t="s">
        <v>540</v>
      </c>
    </row>
    <row r="357" spans="2:65" s="12" customFormat="1" ht="10.199999999999999">
      <c r="B357" s="146"/>
      <c r="D357" s="147" t="s">
        <v>196</v>
      </c>
      <c r="E357" s="148" t="s">
        <v>1</v>
      </c>
      <c r="F357" s="149" t="s">
        <v>278</v>
      </c>
      <c r="H357" s="150">
        <v>16</v>
      </c>
      <c r="I357" s="151"/>
      <c r="L357" s="146"/>
      <c r="M357" s="152"/>
      <c r="T357" s="153"/>
      <c r="AT357" s="148" t="s">
        <v>196</v>
      </c>
      <c r="AU357" s="148" t="s">
        <v>91</v>
      </c>
      <c r="AV357" s="12" t="s">
        <v>91</v>
      </c>
      <c r="AW357" s="12" t="s">
        <v>36</v>
      </c>
      <c r="AX357" s="12" t="s">
        <v>21</v>
      </c>
      <c r="AY357" s="148" t="s">
        <v>187</v>
      </c>
    </row>
    <row r="358" spans="2:65" s="1" customFormat="1" ht="37.799999999999997" customHeight="1">
      <c r="B358" s="33"/>
      <c r="C358" s="133" t="s">
        <v>541</v>
      </c>
      <c r="D358" s="133" t="s">
        <v>189</v>
      </c>
      <c r="E358" s="134" t="s">
        <v>542</v>
      </c>
      <c r="F358" s="135" t="s">
        <v>543</v>
      </c>
      <c r="G358" s="136" t="s">
        <v>253</v>
      </c>
      <c r="H358" s="137">
        <v>63</v>
      </c>
      <c r="I358" s="138"/>
      <c r="J358" s="139">
        <f>ROUND(I358*H358,2)</f>
        <v>0</v>
      </c>
      <c r="K358" s="135" t="s">
        <v>193</v>
      </c>
      <c r="L358" s="33"/>
      <c r="M358" s="140" t="s">
        <v>1</v>
      </c>
      <c r="N358" s="141" t="s">
        <v>46</v>
      </c>
      <c r="P358" s="142">
        <f>O358*H358</f>
        <v>0</v>
      </c>
      <c r="Q358" s="142">
        <v>0</v>
      </c>
      <c r="R358" s="142">
        <f>Q358*H358</f>
        <v>0</v>
      </c>
      <c r="S358" s="142">
        <v>0</v>
      </c>
      <c r="T358" s="143">
        <f>S358*H358</f>
        <v>0</v>
      </c>
      <c r="AR358" s="144" t="s">
        <v>194</v>
      </c>
      <c r="AT358" s="144" t="s">
        <v>189</v>
      </c>
      <c r="AU358" s="144" t="s">
        <v>91</v>
      </c>
      <c r="AY358" s="18" t="s">
        <v>187</v>
      </c>
      <c r="BE358" s="145">
        <f>IF(N358="základní",J358,0)</f>
        <v>0</v>
      </c>
      <c r="BF358" s="145">
        <f>IF(N358="snížená",J358,0)</f>
        <v>0</v>
      </c>
      <c r="BG358" s="145">
        <f>IF(N358="zákl. přenesená",J358,0)</f>
        <v>0</v>
      </c>
      <c r="BH358" s="145">
        <f>IF(N358="sníž. přenesená",J358,0)</f>
        <v>0</v>
      </c>
      <c r="BI358" s="145">
        <f>IF(N358="nulová",J358,0)</f>
        <v>0</v>
      </c>
      <c r="BJ358" s="18" t="s">
        <v>21</v>
      </c>
      <c r="BK358" s="145">
        <f>ROUND(I358*H358,2)</f>
        <v>0</v>
      </c>
      <c r="BL358" s="18" t="s">
        <v>194</v>
      </c>
      <c r="BM358" s="144" t="s">
        <v>544</v>
      </c>
    </row>
    <row r="359" spans="2:65" s="12" customFormat="1" ht="10.199999999999999">
      <c r="B359" s="146"/>
      <c r="D359" s="147" t="s">
        <v>196</v>
      </c>
      <c r="E359" s="148" t="s">
        <v>1</v>
      </c>
      <c r="F359" s="149" t="s">
        <v>537</v>
      </c>
      <c r="H359" s="150">
        <v>63</v>
      </c>
      <c r="I359" s="151"/>
      <c r="L359" s="146"/>
      <c r="M359" s="152"/>
      <c r="T359" s="153"/>
      <c r="AT359" s="148" t="s">
        <v>196</v>
      </c>
      <c r="AU359" s="148" t="s">
        <v>91</v>
      </c>
      <c r="AV359" s="12" t="s">
        <v>91</v>
      </c>
      <c r="AW359" s="12" t="s">
        <v>36</v>
      </c>
      <c r="AX359" s="12" t="s">
        <v>21</v>
      </c>
      <c r="AY359" s="148" t="s">
        <v>187</v>
      </c>
    </row>
    <row r="360" spans="2:65" s="1" customFormat="1" ht="37.799999999999997" customHeight="1">
      <c r="B360" s="33"/>
      <c r="C360" s="133" t="s">
        <v>545</v>
      </c>
      <c r="D360" s="133" t="s">
        <v>189</v>
      </c>
      <c r="E360" s="134" t="s">
        <v>546</v>
      </c>
      <c r="F360" s="135" t="s">
        <v>547</v>
      </c>
      <c r="G360" s="136" t="s">
        <v>253</v>
      </c>
      <c r="H360" s="137">
        <v>125.9</v>
      </c>
      <c r="I360" s="138"/>
      <c r="J360" s="139">
        <f>ROUND(I360*H360,2)</f>
        <v>0</v>
      </c>
      <c r="K360" s="135" t="s">
        <v>193</v>
      </c>
      <c r="L360" s="33"/>
      <c r="M360" s="140" t="s">
        <v>1</v>
      </c>
      <c r="N360" s="141" t="s">
        <v>46</v>
      </c>
      <c r="P360" s="142">
        <f>O360*H360</f>
        <v>0</v>
      </c>
      <c r="Q360" s="142">
        <v>0</v>
      </c>
      <c r="R360" s="142">
        <f>Q360*H360</f>
        <v>0</v>
      </c>
      <c r="S360" s="142">
        <v>0</v>
      </c>
      <c r="T360" s="143">
        <f>S360*H360</f>
        <v>0</v>
      </c>
      <c r="AR360" s="144" t="s">
        <v>194</v>
      </c>
      <c r="AT360" s="144" t="s">
        <v>189</v>
      </c>
      <c r="AU360" s="144" t="s">
        <v>91</v>
      </c>
      <c r="AY360" s="18" t="s">
        <v>187</v>
      </c>
      <c r="BE360" s="145">
        <f>IF(N360="základní",J360,0)</f>
        <v>0</v>
      </c>
      <c r="BF360" s="145">
        <f>IF(N360="snížená",J360,0)</f>
        <v>0</v>
      </c>
      <c r="BG360" s="145">
        <f>IF(N360="zákl. přenesená",J360,0)</f>
        <v>0</v>
      </c>
      <c r="BH360" s="145">
        <f>IF(N360="sníž. přenesená",J360,0)</f>
        <v>0</v>
      </c>
      <c r="BI360" s="145">
        <f>IF(N360="nulová",J360,0)</f>
        <v>0</v>
      </c>
      <c r="BJ360" s="18" t="s">
        <v>21</v>
      </c>
      <c r="BK360" s="145">
        <f>ROUND(I360*H360,2)</f>
        <v>0</v>
      </c>
      <c r="BL360" s="18" t="s">
        <v>194</v>
      </c>
      <c r="BM360" s="144" t="s">
        <v>548</v>
      </c>
    </row>
    <row r="361" spans="2:65" s="12" customFormat="1" ht="10.199999999999999">
      <c r="B361" s="146"/>
      <c r="D361" s="147" t="s">
        <v>196</v>
      </c>
      <c r="E361" s="148" t="s">
        <v>1</v>
      </c>
      <c r="F361" s="149" t="s">
        <v>549</v>
      </c>
      <c r="H361" s="150">
        <v>125.9</v>
      </c>
      <c r="I361" s="151"/>
      <c r="L361" s="146"/>
      <c r="M361" s="152"/>
      <c r="T361" s="153"/>
      <c r="AT361" s="148" t="s">
        <v>196</v>
      </c>
      <c r="AU361" s="148" t="s">
        <v>91</v>
      </c>
      <c r="AV361" s="12" t="s">
        <v>91</v>
      </c>
      <c r="AW361" s="12" t="s">
        <v>36</v>
      </c>
      <c r="AX361" s="12" t="s">
        <v>21</v>
      </c>
      <c r="AY361" s="148" t="s">
        <v>187</v>
      </c>
    </row>
    <row r="362" spans="2:65" s="1" customFormat="1" ht="37.799999999999997" customHeight="1">
      <c r="B362" s="33"/>
      <c r="C362" s="133" t="s">
        <v>550</v>
      </c>
      <c r="D362" s="133" t="s">
        <v>189</v>
      </c>
      <c r="E362" s="134" t="s">
        <v>551</v>
      </c>
      <c r="F362" s="135" t="s">
        <v>552</v>
      </c>
      <c r="G362" s="136" t="s">
        <v>253</v>
      </c>
      <c r="H362" s="137">
        <v>29</v>
      </c>
      <c r="I362" s="138"/>
      <c r="J362" s="139">
        <f>ROUND(I362*H362,2)</f>
        <v>0</v>
      </c>
      <c r="K362" s="135" t="s">
        <v>193</v>
      </c>
      <c r="L362" s="33"/>
      <c r="M362" s="140" t="s">
        <v>1</v>
      </c>
      <c r="N362" s="141" t="s">
        <v>46</v>
      </c>
      <c r="P362" s="142">
        <f>O362*H362</f>
        <v>0</v>
      </c>
      <c r="Q362" s="142">
        <v>0</v>
      </c>
      <c r="R362" s="142">
        <f>Q362*H362</f>
        <v>0</v>
      </c>
      <c r="S362" s="142">
        <v>0</v>
      </c>
      <c r="T362" s="143">
        <f>S362*H362</f>
        <v>0</v>
      </c>
      <c r="AR362" s="144" t="s">
        <v>194</v>
      </c>
      <c r="AT362" s="144" t="s">
        <v>189</v>
      </c>
      <c r="AU362" s="144" t="s">
        <v>91</v>
      </c>
      <c r="AY362" s="18" t="s">
        <v>187</v>
      </c>
      <c r="BE362" s="145">
        <f>IF(N362="základní",J362,0)</f>
        <v>0</v>
      </c>
      <c r="BF362" s="145">
        <f>IF(N362="snížená",J362,0)</f>
        <v>0</v>
      </c>
      <c r="BG362" s="145">
        <f>IF(N362="zákl. přenesená",J362,0)</f>
        <v>0</v>
      </c>
      <c r="BH362" s="145">
        <f>IF(N362="sníž. přenesená",J362,0)</f>
        <v>0</v>
      </c>
      <c r="BI362" s="145">
        <f>IF(N362="nulová",J362,0)</f>
        <v>0</v>
      </c>
      <c r="BJ362" s="18" t="s">
        <v>21</v>
      </c>
      <c r="BK362" s="145">
        <f>ROUND(I362*H362,2)</f>
        <v>0</v>
      </c>
      <c r="BL362" s="18" t="s">
        <v>194</v>
      </c>
      <c r="BM362" s="144" t="s">
        <v>553</v>
      </c>
    </row>
    <row r="363" spans="2:65" s="12" customFormat="1" ht="10.199999999999999">
      <c r="B363" s="146"/>
      <c r="D363" s="147" t="s">
        <v>196</v>
      </c>
      <c r="E363" s="148" t="s">
        <v>1</v>
      </c>
      <c r="F363" s="149" t="s">
        <v>353</v>
      </c>
      <c r="H363" s="150">
        <v>29</v>
      </c>
      <c r="I363" s="151"/>
      <c r="L363" s="146"/>
      <c r="M363" s="152"/>
      <c r="T363" s="153"/>
      <c r="AT363" s="148" t="s">
        <v>196</v>
      </c>
      <c r="AU363" s="148" t="s">
        <v>91</v>
      </c>
      <c r="AV363" s="12" t="s">
        <v>91</v>
      </c>
      <c r="AW363" s="12" t="s">
        <v>36</v>
      </c>
      <c r="AX363" s="12" t="s">
        <v>21</v>
      </c>
      <c r="AY363" s="148" t="s">
        <v>187</v>
      </c>
    </row>
    <row r="364" spans="2:65" s="1" customFormat="1" ht="37.799999999999997" customHeight="1">
      <c r="B364" s="33"/>
      <c r="C364" s="133" t="s">
        <v>554</v>
      </c>
      <c r="D364" s="133" t="s">
        <v>189</v>
      </c>
      <c r="E364" s="134" t="s">
        <v>555</v>
      </c>
      <c r="F364" s="135" t="s">
        <v>556</v>
      </c>
      <c r="G364" s="136" t="s">
        <v>253</v>
      </c>
      <c r="H364" s="137">
        <v>185.01</v>
      </c>
      <c r="I364" s="138"/>
      <c r="J364" s="139">
        <f>ROUND(I364*H364,2)</f>
        <v>0</v>
      </c>
      <c r="K364" s="135" t="s">
        <v>193</v>
      </c>
      <c r="L364" s="33"/>
      <c r="M364" s="140" t="s">
        <v>1</v>
      </c>
      <c r="N364" s="141" t="s">
        <v>46</v>
      </c>
      <c r="P364" s="142">
        <f>O364*H364</f>
        <v>0</v>
      </c>
      <c r="Q364" s="142">
        <v>0</v>
      </c>
      <c r="R364" s="142">
        <f>Q364*H364</f>
        <v>0</v>
      </c>
      <c r="S364" s="142">
        <v>0</v>
      </c>
      <c r="T364" s="143">
        <f>S364*H364</f>
        <v>0</v>
      </c>
      <c r="AR364" s="144" t="s">
        <v>194</v>
      </c>
      <c r="AT364" s="144" t="s">
        <v>189</v>
      </c>
      <c r="AU364" s="144" t="s">
        <v>91</v>
      </c>
      <c r="AY364" s="18" t="s">
        <v>187</v>
      </c>
      <c r="BE364" s="145">
        <f>IF(N364="základní",J364,0)</f>
        <v>0</v>
      </c>
      <c r="BF364" s="145">
        <f>IF(N364="snížená",J364,0)</f>
        <v>0</v>
      </c>
      <c r="BG364" s="145">
        <f>IF(N364="zákl. přenesená",J364,0)</f>
        <v>0</v>
      </c>
      <c r="BH364" s="145">
        <f>IF(N364="sníž. přenesená",J364,0)</f>
        <v>0</v>
      </c>
      <c r="BI364" s="145">
        <f>IF(N364="nulová",J364,0)</f>
        <v>0</v>
      </c>
      <c r="BJ364" s="18" t="s">
        <v>21</v>
      </c>
      <c r="BK364" s="145">
        <f>ROUND(I364*H364,2)</f>
        <v>0</v>
      </c>
      <c r="BL364" s="18" t="s">
        <v>194</v>
      </c>
      <c r="BM364" s="144" t="s">
        <v>557</v>
      </c>
    </row>
    <row r="365" spans="2:65" s="12" customFormat="1" ht="10.199999999999999">
      <c r="B365" s="146"/>
      <c r="D365" s="147" t="s">
        <v>196</v>
      </c>
      <c r="E365" s="148" t="s">
        <v>1</v>
      </c>
      <c r="F365" s="149" t="s">
        <v>558</v>
      </c>
      <c r="H365" s="150">
        <v>185.01</v>
      </c>
      <c r="I365" s="151"/>
      <c r="L365" s="146"/>
      <c r="M365" s="152"/>
      <c r="T365" s="153"/>
      <c r="AT365" s="148" t="s">
        <v>196</v>
      </c>
      <c r="AU365" s="148" t="s">
        <v>91</v>
      </c>
      <c r="AV365" s="12" t="s">
        <v>91</v>
      </c>
      <c r="AW365" s="12" t="s">
        <v>36</v>
      </c>
      <c r="AX365" s="12" t="s">
        <v>21</v>
      </c>
      <c r="AY365" s="148" t="s">
        <v>187</v>
      </c>
    </row>
    <row r="366" spans="2:65" s="11" customFormat="1" ht="20.85" customHeight="1">
      <c r="B366" s="121"/>
      <c r="D366" s="122" t="s">
        <v>80</v>
      </c>
      <c r="E366" s="131" t="s">
        <v>559</v>
      </c>
      <c r="F366" s="131" t="s">
        <v>560</v>
      </c>
      <c r="I366" s="124"/>
      <c r="J366" s="132">
        <f>BK366</f>
        <v>0</v>
      </c>
      <c r="L366" s="121"/>
      <c r="M366" s="126"/>
      <c r="P366" s="127">
        <f>SUM(P367:P415)</f>
        <v>0</v>
      </c>
      <c r="R366" s="127">
        <f>SUM(R367:R415)</f>
        <v>0</v>
      </c>
      <c r="T366" s="128">
        <f>SUM(T367:T415)</f>
        <v>891.22979999999995</v>
      </c>
      <c r="AR366" s="122" t="s">
        <v>21</v>
      </c>
      <c r="AT366" s="129" t="s">
        <v>80</v>
      </c>
      <c r="AU366" s="129" t="s">
        <v>91</v>
      </c>
      <c r="AY366" s="122" t="s">
        <v>187</v>
      </c>
      <c r="BK366" s="130">
        <f>SUM(BK367:BK415)</f>
        <v>0</v>
      </c>
    </row>
    <row r="367" spans="2:65" s="1" customFormat="1" ht="33" customHeight="1">
      <c r="B367" s="33"/>
      <c r="C367" s="133" t="s">
        <v>561</v>
      </c>
      <c r="D367" s="133" t="s">
        <v>189</v>
      </c>
      <c r="E367" s="134" t="s">
        <v>562</v>
      </c>
      <c r="F367" s="135" t="s">
        <v>563</v>
      </c>
      <c r="G367" s="136" t="s">
        <v>253</v>
      </c>
      <c r="H367" s="137">
        <v>264.3</v>
      </c>
      <c r="I367" s="138"/>
      <c r="J367" s="139">
        <f>ROUND(I367*H367,2)</f>
        <v>0</v>
      </c>
      <c r="K367" s="135" t="s">
        <v>193</v>
      </c>
      <c r="L367" s="33"/>
      <c r="M367" s="140" t="s">
        <v>1</v>
      </c>
      <c r="N367" s="141" t="s">
        <v>46</v>
      </c>
      <c r="P367" s="142">
        <f>O367*H367</f>
        <v>0</v>
      </c>
      <c r="Q367" s="142">
        <v>0</v>
      </c>
      <c r="R367" s="142">
        <f>Q367*H367</f>
        <v>0</v>
      </c>
      <c r="S367" s="142">
        <v>0.28100000000000003</v>
      </c>
      <c r="T367" s="143">
        <f>S367*H367</f>
        <v>74.268300000000011</v>
      </c>
      <c r="AR367" s="144" t="s">
        <v>194</v>
      </c>
      <c r="AT367" s="144" t="s">
        <v>189</v>
      </c>
      <c r="AU367" s="144" t="s">
        <v>205</v>
      </c>
      <c r="AY367" s="18" t="s">
        <v>187</v>
      </c>
      <c r="BE367" s="145">
        <f>IF(N367="základní",J367,0)</f>
        <v>0</v>
      </c>
      <c r="BF367" s="145">
        <f>IF(N367="snížená",J367,0)</f>
        <v>0</v>
      </c>
      <c r="BG367" s="145">
        <f>IF(N367="zákl. přenesená",J367,0)</f>
        <v>0</v>
      </c>
      <c r="BH367" s="145">
        <f>IF(N367="sníž. přenesená",J367,0)</f>
        <v>0</v>
      </c>
      <c r="BI367" s="145">
        <f>IF(N367="nulová",J367,0)</f>
        <v>0</v>
      </c>
      <c r="BJ367" s="18" t="s">
        <v>21</v>
      </c>
      <c r="BK367" s="145">
        <f>ROUND(I367*H367,2)</f>
        <v>0</v>
      </c>
      <c r="BL367" s="18" t="s">
        <v>194</v>
      </c>
      <c r="BM367" s="144" t="s">
        <v>564</v>
      </c>
    </row>
    <row r="368" spans="2:65" s="12" customFormat="1" ht="10.199999999999999">
      <c r="B368" s="146"/>
      <c r="D368" s="147" t="s">
        <v>196</v>
      </c>
      <c r="E368" s="148" t="s">
        <v>1</v>
      </c>
      <c r="F368" s="149" t="s">
        <v>565</v>
      </c>
      <c r="H368" s="150">
        <v>264.3</v>
      </c>
      <c r="I368" s="151"/>
      <c r="L368" s="146"/>
      <c r="M368" s="152"/>
      <c r="T368" s="153"/>
      <c r="AT368" s="148" t="s">
        <v>196</v>
      </c>
      <c r="AU368" s="148" t="s">
        <v>205</v>
      </c>
      <c r="AV368" s="12" t="s">
        <v>91</v>
      </c>
      <c r="AW368" s="12" t="s">
        <v>36</v>
      </c>
      <c r="AX368" s="12" t="s">
        <v>21</v>
      </c>
      <c r="AY368" s="148" t="s">
        <v>187</v>
      </c>
    </row>
    <row r="369" spans="2:65" s="1" customFormat="1" ht="37.799999999999997" customHeight="1">
      <c r="B369" s="33"/>
      <c r="C369" s="133" t="s">
        <v>566</v>
      </c>
      <c r="D369" s="133" t="s">
        <v>189</v>
      </c>
      <c r="E369" s="134" t="s">
        <v>567</v>
      </c>
      <c r="F369" s="135" t="s">
        <v>568</v>
      </c>
      <c r="G369" s="136" t="s">
        <v>253</v>
      </c>
      <c r="H369" s="137">
        <v>200.2</v>
      </c>
      <c r="I369" s="138"/>
      <c r="J369" s="139">
        <f>ROUND(I369*H369,2)</f>
        <v>0</v>
      </c>
      <c r="K369" s="135" t="s">
        <v>193</v>
      </c>
      <c r="L369" s="33"/>
      <c r="M369" s="140" t="s">
        <v>1</v>
      </c>
      <c r="N369" s="141" t="s">
        <v>46</v>
      </c>
      <c r="P369" s="142">
        <f>O369*H369</f>
        <v>0</v>
      </c>
      <c r="Q369" s="142">
        <v>0</v>
      </c>
      <c r="R369" s="142">
        <f>Q369*H369</f>
        <v>0</v>
      </c>
      <c r="S369" s="142">
        <v>0.255</v>
      </c>
      <c r="T369" s="143">
        <f>S369*H369</f>
        <v>51.050999999999995</v>
      </c>
      <c r="AR369" s="144" t="s">
        <v>194</v>
      </c>
      <c r="AT369" s="144" t="s">
        <v>189</v>
      </c>
      <c r="AU369" s="144" t="s">
        <v>205</v>
      </c>
      <c r="AY369" s="18" t="s">
        <v>187</v>
      </c>
      <c r="BE369" s="145">
        <f>IF(N369="základní",J369,0)</f>
        <v>0</v>
      </c>
      <c r="BF369" s="145">
        <f>IF(N369="snížená",J369,0)</f>
        <v>0</v>
      </c>
      <c r="BG369" s="145">
        <f>IF(N369="zákl. přenesená",J369,0)</f>
        <v>0</v>
      </c>
      <c r="BH369" s="145">
        <f>IF(N369="sníž. přenesená",J369,0)</f>
        <v>0</v>
      </c>
      <c r="BI369" s="145">
        <f>IF(N369="nulová",J369,0)</f>
        <v>0</v>
      </c>
      <c r="BJ369" s="18" t="s">
        <v>21</v>
      </c>
      <c r="BK369" s="145">
        <f>ROUND(I369*H369,2)</f>
        <v>0</v>
      </c>
      <c r="BL369" s="18" t="s">
        <v>194</v>
      </c>
      <c r="BM369" s="144" t="s">
        <v>569</v>
      </c>
    </row>
    <row r="370" spans="2:65" s="12" customFormat="1" ht="10.199999999999999">
      <c r="B370" s="146"/>
      <c r="D370" s="147" t="s">
        <v>196</v>
      </c>
      <c r="E370" s="148" t="s">
        <v>1</v>
      </c>
      <c r="F370" s="149" t="s">
        <v>570</v>
      </c>
      <c r="H370" s="150">
        <v>200.2</v>
      </c>
      <c r="I370" s="151"/>
      <c r="L370" s="146"/>
      <c r="M370" s="152"/>
      <c r="T370" s="153"/>
      <c r="AT370" s="148" t="s">
        <v>196</v>
      </c>
      <c r="AU370" s="148" t="s">
        <v>205</v>
      </c>
      <c r="AV370" s="12" t="s">
        <v>91</v>
      </c>
      <c r="AW370" s="12" t="s">
        <v>36</v>
      </c>
      <c r="AX370" s="12" t="s">
        <v>21</v>
      </c>
      <c r="AY370" s="148" t="s">
        <v>187</v>
      </c>
    </row>
    <row r="371" spans="2:65" s="1" customFormat="1" ht="37.799999999999997" customHeight="1">
      <c r="B371" s="33"/>
      <c r="C371" s="133" t="s">
        <v>571</v>
      </c>
      <c r="D371" s="133" t="s">
        <v>189</v>
      </c>
      <c r="E371" s="134" t="s">
        <v>572</v>
      </c>
      <c r="F371" s="135" t="s">
        <v>573</v>
      </c>
      <c r="G371" s="136" t="s">
        <v>253</v>
      </c>
      <c r="H371" s="137">
        <v>16</v>
      </c>
      <c r="I371" s="138"/>
      <c r="J371" s="139">
        <f>ROUND(I371*H371,2)</f>
        <v>0</v>
      </c>
      <c r="K371" s="135" t="s">
        <v>193</v>
      </c>
      <c r="L371" s="33"/>
      <c r="M371" s="140" t="s">
        <v>1</v>
      </c>
      <c r="N371" s="141" t="s">
        <v>46</v>
      </c>
      <c r="P371" s="142">
        <f>O371*H371</f>
        <v>0</v>
      </c>
      <c r="Q371" s="142">
        <v>0</v>
      </c>
      <c r="R371" s="142">
        <f>Q371*H371</f>
        <v>0</v>
      </c>
      <c r="S371" s="142">
        <v>0.26</v>
      </c>
      <c r="T371" s="143">
        <f>S371*H371</f>
        <v>4.16</v>
      </c>
      <c r="AR371" s="144" t="s">
        <v>194</v>
      </c>
      <c r="AT371" s="144" t="s">
        <v>189</v>
      </c>
      <c r="AU371" s="144" t="s">
        <v>205</v>
      </c>
      <c r="AY371" s="18" t="s">
        <v>187</v>
      </c>
      <c r="BE371" s="145">
        <f>IF(N371="základní",J371,0)</f>
        <v>0</v>
      </c>
      <c r="BF371" s="145">
        <f>IF(N371="snížená",J371,0)</f>
        <v>0</v>
      </c>
      <c r="BG371" s="145">
        <f>IF(N371="zákl. přenesená",J371,0)</f>
        <v>0</v>
      </c>
      <c r="BH371" s="145">
        <f>IF(N371="sníž. přenesená",J371,0)</f>
        <v>0</v>
      </c>
      <c r="BI371" s="145">
        <f>IF(N371="nulová",J371,0)</f>
        <v>0</v>
      </c>
      <c r="BJ371" s="18" t="s">
        <v>21</v>
      </c>
      <c r="BK371" s="145">
        <f>ROUND(I371*H371,2)</f>
        <v>0</v>
      </c>
      <c r="BL371" s="18" t="s">
        <v>194</v>
      </c>
      <c r="BM371" s="144" t="s">
        <v>574</v>
      </c>
    </row>
    <row r="372" spans="2:65" s="12" customFormat="1" ht="10.199999999999999">
      <c r="B372" s="146"/>
      <c r="D372" s="147" t="s">
        <v>196</v>
      </c>
      <c r="E372" s="148" t="s">
        <v>1</v>
      </c>
      <c r="F372" s="149" t="s">
        <v>575</v>
      </c>
      <c r="H372" s="150">
        <v>16</v>
      </c>
      <c r="I372" s="151"/>
      <c r="L372" s="146"/>
      <c r="M372" s="152"/>
      <c r="T372" s="153"/>
      <c r="AT372" s="148" t="s">
        <v>196</v>
      </c>
      <c r="AU372" s="148" t="s">
        <v>205</v>
      </c>
      <c r="AV372" s="12" t="s">
        <v>91</v>
      </c>
      <c r="AW372" s="12" t="s">
        <v>36</v>
      </c>
      <c r="AX372" s="12" t="s">
        <v>21</v>
      </c>
      <c r="AY372" s="148" t="s">
        <v>187</v>
      </c>
    </row>
    <row r="373" spans="2:65" s="1" customFormat="1" ht="33" customHeight="1">
      <c r="B373" s="33"/>
      <c r="C373" s="133" t="s">
        <v>576</v>
      </c>
      <c r="D373" s="133" t="s">
        <v>189</v>
      </c>
      <c r="E373" s="134" t="s">
        <v>577</v>
      </c>
      <c r="F373" s="135" t="s">
        <v>578</v>
      </c>
      <c r="G373" s="136" t="s">
        <v>253</v>
      </c>
      <c r="H373" s="137">
        <v>8.5</v>
      </c>
      <c r="I373" s="138"/>
      <c r="J373" s="139">
        <f>ROUND(I373*H373,2)</f>
        <v>0</v>
      </c>
      <c r="K373" s="135" t="s">
        <v>193</v>
      </c>
      <c r="L373" s="33"/>
      <c r="M373" s="140" t="s">
        <v>1</v>
      </c>
      <c r="N373" s="141" t="s">
        <v>46</v>
      </c>
      <c r="P373" s="142">
        <f>O373*H373</f>
        <v>0</v>
      </c>
      <c r="Q373" s="142">
        <v>0</v>
      </c>
      <c r="R373" s="142">
        <f>Q373*H373</f>
        <v>0</v>
      </c>
      <c r="S373" s="142">
        <v>0.32</v>
      </c>
      <c r="T373" s="143">
        <f>S373*H373</f>
        <v>2.72</v>
      </c>
      <c r="AR373" s="144" t="s">
        <v>194</v>
      </c>
      <c r="AT373" s="144" t="s">
        <v>189</v>
      </c>
      <c r="AU373" s="144" t="s">
        <v>205</v>
      </c>
      <c r="AY373" s="18" t="s">
        <v>187</v>
      </c>
      <c r="BE373" s="145">
        <f>IF(N373="základní",J373,0)</f>
        <v>0</v>
      </c>
      <c r="BF373" s="145">
        <f>IF(N373="snížená",J373,0)</f>
        <v>0</v>
      </c>
      <c r="BG373" s="145">
        <f>IF(N373="zákl. přenesená",J373,0)</f>
        <v>0</v>
      </c>
      <c r="BH373" s="145">
        <f>IF(N373="sníž. přenesená",J373,0)</f>
        <v>0</v>
      </c>
      <c r="BI373" s="145">
        <f>IF(N373="nulová",J373,0)</f>
        <v>0</v>
      </c>
      <c r="BJ373" s="18" t="s">
        <v>21</v>
      </c>
      <c r="BK373" s="145">
        <f>ROUND(I373*H373,2)</f>
        <v>0</v>
      </c>
      <c r="BL373" s="18" t="s">
        <v>194</v>
      </c>
      <c r="BM373" s="144" t="s">
        <v>579</v>
      </c>
    </row>
    <row r="374" spans="2:65" s="12" customFormat="1" ht="10.199999999999999">
      <c r="B374" s="146"/>
      <c r="D374" s="147" t="s">
        <v>196</v>
      </c>
      <c r="E374" s="148" t="s">
        <v>1</v>
      </c>
      <c r="F374" s="149" t="s">
        <v>580</v>
      </c>
      <c r="H374" s="150">
        <v>8.5</v>
      </c>
      <c r="I374" s="151"/>
      <c r="L374" s="146"/>
      <c r="M374" s="152"/>
      <c r="T374" s="153"/>
      <c r="AT374" s="148" t="s">
        <v>196</v>
      </c>
      <c r="AU374" s="148" t="s">
        <v>205</v>
      </c>
      <c r="AV374" s="12" t="s">
        <v>91</v>
      </c>
      <c r="AW374" s="12" t="s">
        <v>36</v>
      </c>
      <c r="AX374" s="12" t="s">
        <v>21</v>
      </c>
      <c r="AY374" s="148" t="s">
        <v>187</v>
      </c>
    </row>
    <row r="375" spans="2:65" s="1" customFormat="1" ht="33" customHeight="1">
      <c r="B375" s="33"/>
      <c r="C375" s="133" t="s">
        <v>581</v>
      </c>
      <c r="D375" s="133" t="s">
        <v>189</v>
      </c>
      <c r="E375" s="134" t="s">
        <v>582</v>
      </c>
      <c r="F375" s="135" t="s">
        <v>583</v>
      </c>
      <c r="G375" s="136" t="s">
        <v>253</v>
      </c>
      <c r="H375" s="137">
        <v>140</v>
      </c>
      <c r="I375" s="138"/>
      <c r="J375" s="139">
        <f>ROUND(I375*H375,2)</f>
        <v>0</v>
      </c>
      <c r="K375" s="135" t="s">
        <v>193</v>
      </c>
      <c r="L375" s="33"/>
      <c r="M375" s="140" t="s">
        <v>1</v>
      </c>
      <c r="N375" s="141" t="s">
        <v>46</v>
      </c>
      <c r="P375" s="142">
        <f>O375*H375</f>
        <v>0</v>
      </c>
      <c r="Q375" s="142">
        <v>0</v>
      </c>
      <c r="R375" s="142">
        <f>Q375*H375</f>
        <v>0</v>
      </c>
      <c r="S375" s="142">
        <v>0.26</v>
      </c>
      <c r="T375" s="143">
        <f>S375*H375</f>
        <v>36.4</v>
      </c>
      <c r="AR375" s="144" t="s">
        <v>194</v>
      </c>
      <c r="AT375" s="144" t="s">
        <v>189</v>
      </c>
      <c r="AU375" s="144" t="s">
        <v>205</v>
      </c>
      <c r="AY375" s="18" t="s">
        <v>187</v>
      </c>
      <c r="BE375" s="145">
        <f>IF(N375="základní",J375,0)</f>
        <v>0</v>
      </c>
      <c r="BF375" s="145">
        <f>IF(N375="snížená",J375,0)</f>
        <v>0</v>
      </c>
      <c r="BG375" s="145">
        <f>IF(N375="zákl. přenesená",J375,0)</f>
        <v>0</v>
      </c>
      <c r="BH375" s="145">
        <f>IF(N375="sníž. přenesená",J375,0)</f>
        <v>0</v>
      </c>
      <c r="BI375" s="145">
        <f>IF(N375="nulová",J375,0)</f>
        <v>0</v>
      </c>
      <c r="BJ375" s="18" t="s">
        <v>21</v>
      </c>
      <c r="BK375" s="145">
        <f>ROUND(I375*H375,2)</f>
        <v>0</v>
      </c>
      <c r="BL375" s="18" t="s">
        <v>194</v>
      </c>
      <c r="BM375" s="144" t="s">
        <v>584</v>
      </c>
    </row>
    <row r="376" spans="2:65" s="12" customFormat="1" ht="10.199999999999999">
      <c r="B376" s="146"/>
      <c r="D376" s="147" t="s">
        <v>196</v>
      </c>
      <c r="E376" s="148" t="s">
        <v>1</v>
      </c>
      <c r="F376" s="149" t="s">
        <v>585</v>
      </c>
      <c r="H376" s="150">
        <v>140</v>
      </c>
      <c r="I376" s="151"/>
      <c r="L376" s="146"/>
      <c r="M376" s="152"/>
      <c r="T376" s="153"/>
      <c r="AT376" s="148" t="s">
        <v>196</v>
      </c>
      <c r="AU376" s="148" t="s">
        <v>205</v>
      </c>
      <c r="AV376" s="12" t="s">
        <v>91</v>
      </c>
      <c r="AW376" s="12" t="s">
        <v>36</v>
      </c>
      <c r="AX376" s="12" t="s">
        <v>21</v>
      </c>
      <c r="AY376" s="148" t="s">
        <v>187</v>
      </c>
    </row>
    <row r="377" spans="2:65" s="1" customFormat="1" ht="37.799999999999997" customHeight="1">
      <c r="B377" s="33"/>
      <c r="C377" s="133" t="s">
        <v>586</v>
      </c>
      <c r="D377" s="133" t="s">
        <v>189</v>
      </c>
      <c r="E377" s="134" t="s">
        <v>587</v>
      </c>
      <c r="F377" s="135" t="s">
        <v>588</v>
      </c>
      <c r="G377" s="136" t="s">
        <v>253</v>
      </c>
      <c r="H377" s="137">
        <v>387</v>
      </c>
      <c r="I377" s="138"/>
      <c r="J377" s="139">
        <f>ROUND(I377*H377,2)</f>
        <v>0</v>
      </c>
      <c r="K377" s="135" t="s">
        <v>193</v>
      </c>
      <c r="L377" s="33"/>
      <c r="M377" s="140" t="s">
        <v>1</v>
      </c>
      <c r="N377" s="141" t="s">
        <v>46</v>
      </c>
      <c r="P377" s="142">
        <f>O377*H377</f>
        <v>0</v>
      </c>
      <c r="Q377" s="142">
        <v>0</v>
      </c>
      <c r="R377" s="142">
        <f>Q377*H377</f>
        <v>0</v>
      </c>
      <c r="S377" s="142">
        <v>0.26</v>
      </c>
      <c r="T377" s="143">
        <f>S377*H377</f>
        <v>100.62</v>
      </c>
      <c r="AR377" s="144" t="s">
        <v>194</v>
      </c>
      <c r="AT377" s="144" t="s">
        <v>189</v>
      </c>
      <c r="AU377" s="144" t="s">
        <v>205</v>
      </c>
      <c r="AY377" s="18" t="s">
        <v>187</v>
      </c>
      <c r="BE377" s="145">
        <f>IF(N377="základní",J377,0)</f>
        <v>0</v>
      </c>
      <c r="BF377" s="145">
        <f>IF(N377="snížená",J377,0)</f>
        <v>0</v>
      </c>
      <c r="BG377" s="145">
        <f>IF(N377="zákl. přenesená",J377,0)</f>
        <v>0</v>
      </c>
      <c r="BH377" s="145">
        <f>IF(N377="sníž. přenesená",J377,0)</f>
        <v>0</v>
      </c>
      <c r="BI377" s="145">
        <f>IF(N377="nulová",J377,0)</f>
        <v>0</v>
      </c>
      <c r="BJ377" s="18" t="s">
        <v>21</v>
      </c>
      <c r="BK377" s="145">
        <f>ROUND(I377*H377,2)</f>
        <v>0</v>
      </c>
      <c r="BL377" s="18" t="s">
        <v>194</v>
      </c>
      <c r="BM377" s="144" t="s">
        <v>589</v>
      </c>
    </row>
    <row r="378" spans="2:65" s="12" customFormat="1" ht="10.199999999999999">
      <c r="B378" s="146"/>
      <c r="D378" s="147" t="s">
        <v>196</v>
      </c>
      <c r="E378" s="148" t="s">
        <v>1</v>
      </c>
      <c r="F378" s="149" t="s">
        <v>590</v>
      </c>
      <c r="H378" s="150">
        <v>387</v>
      </c>
      <c r="I378" s="151"/>
      <c r="L378" s="146"/>
      <c r="M378" s="152"/>
      <c r="T378" s="153"/>
      <c r="AT378" s="148" t="s">
        <v>196</v>
      </c>
      <c r="AU378" s="148" t="s">
        <v>205</v>
      </c>
      <c r="AV378" s="12" t="s">
        <v>91</v>
      </c>
      <c r="AW378" s="12" t="s">
        <v>36</v>
      </c>
      <c r="AX378" s="12" t="s">
        <v>21</v>
      </c>
      <c r="AY378" s="148" t="s">
        <v>187</v>
      </c>
    </row>
    <row r="379" spans="2:65" s="1" customFormat="1" ht="37.799999999999997" customHeight="1">
      <c r="B379" s="33"/>
      <c r="C379" s="133" t="s">
        <v>591</v>
      </c>
      <c r="D379" s="133" t="s">
        <v>189</v>
      </c>
      <c r="E379" s="134" t="s">
        <v>592</v>
      </c>
      <c r="F379" s="135" t="s">
        <v>593</v>
      </c>
      <c r="G379" s="136" t="s">
        <v>253</v>
      </c>
      <c r="H379" s="137">
        <v>63</v>
      </c>
      <c r="I379" s="138"/>
      <c r="J379" s="139">
        <f>ROUND(I379*H379,2)</f>
        <v>0</v>
      </c>
      <c r="K379" s="135" t="s">
        <v>193</v>
      </c>
      <c r="L379" s="33"/>
      <c r="M379" s="140" t="s">
        <v>1</v>
      </c>
      <c r="N379" s="141" t="s">
        <v>46</v>
      </c>
      <c r="P379" s="142">
        <f>O379*H379</f>
        <v>0</v>
      </c>
      <c r="Q379" s="142">
        <v>0</v>
      </c>
      <c r="R379" s="142">
        <f>Q379*H379</f>
        <v>0</v>
      </c>
      <c r="S379" s="142">
        <v>0.41699999999999998</v>
      </c>
      <c r="T379" s="143">
        <f>S379*H379</f>
        <v>26.270999999999997</v>
      </c>
      <c r="AR379" s="144" t="s">
        <v>194</v>
      </c>
      <c r="AT379" s="144" t="s">
        <v>189</v>
      </c>
      <c r="AU379" s="144" t="s">
        <v>205</v>
      </c>
      <c r="AY379" s="18" t="s">
        <v>187</v>
      </c>
      <c r="BE379" s="145">
        <f>IF(N379="základní",J379,0)</f>
        <v>0</v>
      </c>
      <c r="BF379" s="145">
        <f>IF(N379="snížená",J379,0)</f>
        <v>0</v>
      </c>
      <c r="BG379" s="145">
        <f>IF(N379="zákl. přenesená",J379,0)</f>
        <v>0</v>
      </c>
      <c r="BH379" s="145">
        <f>IF(N379="sníž. přenesená",J379,0)</f>
        <v>0</v>
      </c>
      <c r="BI379" s="145">
        <f>IF(N379="nulová",J379,0)</f>
        <v>0</v>
      </c>
      <c r="BJ379" s="18" t="s">
        <v>21</v>
      </c>
      <c r="BK379" s="145">
        <f>ROUND(I379*H379,2)</f>
        <v>0</v>
      </c>
      <c r="BL379" s="18" t="s">
        <v>194</v>
      </c>
      <c r="BM379" s="144" t="s">
        <v>594</v>
      </c>
    </row>
    <row r="380" spans="2:65" s="12" customFormat="1" ht="10.199999999999999">
      <c r="B380" s="146"/>
      <c r="D380" s="147" t="s">
        <v>196</v>
      </c>
      <c r="E380" s="148" t="s">
        <v>1</v>
      </c>
      <c r="F380" s="149" t="s">
        <v>537</v>
      </c>
      <c r="H380" s="150">
        <v>63</v>
      </c>
      <c r="I380" s="151"/>
      <c r="L380" s="146"/>
      <c r="M380" s="152"/>
      <c r="T380" s="153"/>
      <c r="AT380" s="148" t="s">
        <v>196</v>
      </c>
      <c r="AU380" s="148" t="s">
        <v>205</v>
      </c>
      <c r="AV380" s="12" t="s">
        <v>91</v>
      </c>
      <c r="AW380" s="12" t="s">
        <v>36</v>
      </c>
      <c r="AX380" s="12" t="s">
        <v>21</v>
      </c>
      <c r="AY380" s="148" t="s">
        <v>187</v>
      </c>
    </row>
    <row r="381" spans="2:65" s="1" customFormat="1" ht="37.799999999999997" customHeight="1">
      <c r="B381" s="33"/>
      <c r="C381" s="133" t="s">
        <v>595</v>
      </c>
      <c r="D381" s="133" t="s">
        <v>189</v>
      </c>
      <c r="E381" s="134" t="s">
        <v>596</v>
      </c>
      <c r="F381" s="135" t="s">
        <v>597</v>
      </c>
      <c r="G381" s="136" t="s">
        <v>253</v>
      </c>
      <c r="H381" s="137">
        <v>29</v>
      </c>
      <c r="I381" s="138"/>
      <c r="J381" s="139">
        <f>ROUND(I381*H381,2)</f>
        <v>0</v>
      </c>
      <c r="K381" s="135" t="s">
        <v>193</v>
      </c>
      <c r="L381" s="33"/>
      <c r="M381" s="140" t="s">
        <v>1</v>
      </c>
      <c r="N381" s="141" t="s">
        <v>46</v>
      </c>
      <c r="P381" s="142">
        <f>O381*H381</f>
        <v>0</v>
      </c>
      <c r="Q381" s="142">
        <v>0</v>
      </c>
      <c r="R381" s="142">
        <f>Q381*H381</f>
        <v>0</v>
      </c>
      <c r="S381" s="142">
        <v>0.32</v>
      </c>
      <c r="T381" s="143">
        <f>S381*H381</f>
        <v>9.2799999999999994</v>
      </c>
      <c r="AR381" s="144" t="s">
        <v>194</v>
      </c>
      <c r="AT381" s="144" t="s">
        <v>189</v>
      </c>
      <c r="AU381" s="144" t="s">
        <v>205</v>
      </c>
      <c r="AY381" s="18" t="s">
        <v>187</v>
      </c>
      <c r="BE381" s="145">
        <f>IF(N381="základní",J381,0)</f>
        <v>0</v>
      </c>
      <c r="BF381" s="145">
        <f>IF(N381="snížená",J381,0)</f>
        <v>0</v>
      </c>
      <c r="BG381" s="145">
        <f>IF(N381="zákl. přenesená",J381,0)</f>
        <v>0</v>
      </c>
      <c r="BH381" s="145">
        <f>IF(N381="sníž. přenesená",J381,0)</f>
        <v>0</v>
      </c>
      <c r="BI381" s="145">
        <f>IF(N381="nulová",J381,0)</f>
        <v>0</v>
      </c>
      <c r="BJ381" s="18" t="s">
        <v>21</v>
      </c>
      <c r="BK381" s="145">
        <f>ROUND(I381*H381,2)</f>
        <v>0</v>
      </c>
      <c r="BL381" s="18" t="s">
        <v>194</v>
      </c>
      <c r="BM381" s="144" t="s">
        <v>598</v>
      </c>
    </row>
    <row r="382" spans="2:65" s="12" customFormat="1" ht="10.199999999999999">
      <c r="B382" s="146"/>
      <c r="D382" s="147" t="s">
        <v>196</v>
      </c>
      <c r="E382" s="148" t="s">
        <v>1</v>
      </c>
      <c r="F382" s="149" t="s">
        <v>353</v>
      </c>
      <c r="H382" s="150">
        <v>29</v>
      </c>
      <c r="I382" s="151"/>
      <c r="L382" s="146"/>
      <c r="M382" s="152"/>
      <c r="T382" s="153"/>
      <c r="AT382" s="148" t="s">
        <v>196</v>
      </c>
      <c r="AU382" s="148" t="s">
        <v>205</v>
      </c>
      <c r="AV382" s="12" t="s">
        <v>91</v>
      </c>
      <c r="AW382" s="12" t="s">
        <v>36</v>
      </c>
      <c r="AX382" s="12" t="s">
        <v>21</v>
      </c>
      <c r="AY382" s="148" t="s">
        <v>187</v>
      </c>
    </row>
    <row r="383" spans="2:65" s="1" customFormat="1" ht="24.15" customHeight="1">
      <c r="B383" s="33"/>
      <c r="C383" s="133" t="s">
        <v>599</v>
      </c>
      <c r="D383" s="133" t="s">
        <v>189</v>
      </c>
      <c r="E383" s="134" t="s">
        <v>600</v>
      </c>
      <c r="F383" s="135" t="s">
        <v>601</v>
      </c>
      <c r="G383" s="136" t="s">
        <v>253</v>
      </c>
      <c r="H383" s="137">
        <v>40</v>
      </c>
      <c r="I383" s="138"/>
      <c r="J383" s="139">
        <f>ROUND(I383*H383,2)</f>
        <v>0</v>
      </c>
      <c r="K383" s="135" t="s">
        <v>193</v>
      </c>
      <c r="L383" s="33"/>
      <c r="M383" s="140" t="s">
        <v>1</v>
      </c>
      <c r="N383" s="141" t="s">
        <v>46</v>
      </c>
      <c r="P383" s="142">
        <f>O383*H383</f>
        <v>0</v>
      </c>
      <c r="Q383" s="142">
        <v>0</v>
      </c>
      <c r="R383" s="142">
        <f>Q383*H383</f>
        <v>0</v>
      </c>
      <c r="S383" s="142">
        <v>0.316</v>
      </c>
      <c r="T383" s="143">
        <f>S383*H383</f>
        <v>12.64</v>
      </c>
      <c r="AR383" s="144" t="s">
        <v>194</v>
      </c>
      <c r="AT383" s="144" t="s">
        <v>189</v>
      </c>
      <c r="AU383" s="144" t="s">
        <v>205</v>
      </c>
      <c r="AY383" s="18" t="s">
        <v>187</v>
      </c>
      <c r="BE383" s="145">
        <f>IF(N383="základní",J383,0)</f>
        <v>0</v>
      </c>
      <c r="BF383" s="145">
        <f>IF(N383="snížená",J383,0)</f>
        <v>0</v>
      </c>
      <c r="BG383" s="145">
        <f>IF(N383="zákl. přenesená",J383,0)</f>
        <v>0</v>
      </c>
      <c r="BH383" s="145">
        <f>IF(N383="sníž. přenesená",J383,0)</f>
        <v>0</v>
      </c>
      <c r="BI383" s="145">
        <f>IF(N383="nulová",J383,0)</f>
        <v>0</v>
      </c>
      <c r="BJ383" s="18" t="s">
        <v>21</v>
      </c>
      <c r="BK383" s="145">
        <f>ROUND(I383*H383,2)</f>
        <v>0</v>
      </c>
      <c r="BL383" s="18" t="s">
        <v>194</v>
      </c>
      <c r="BM383" s="144" t="s">
        <v>602</v>
      </c>
    </row>
    <row r="384" spans="2:65" s="12" customFormat="1" ht="10.199999999999999">
      <c r="B384" s="146"/>
      <c r="D384" s="147" t="s">
        <v>196</v>
      </c>
      <c r="E384" s="148" t="s">
        <v>1</v>
      </c>
      <c r="F384" s="149" t="s">
        <v>419</v>
      </c>
      <c r="H384" s="150">
        <v>40</v>
      </c>
      <c r="I384" s="151"/>
      <c r="L384" s="146"/>
      <c r="M384" s="152"/>
      <c r="T384" s="153"/>
      <c r="AT384" s="148" t="s">
        <v>196</v>
      </c>
      <c r="AU384" s="148" t="s">
        <v>205</v>
      </c>
      <c r="AV384" s="12" t="s">
        <v>91</v>
      </c>
      <c r="AW384" s="12" t="s">
        <v>36</v>
      </c>
      <c r="AX384" s="12" t="s">
        <v>21</v>
      </c>
      <c r="AY384" s="148" t="s">
        <v>187</v>
      </c>
    </row>
    <row r="385" spans="2:65" s="1" customFormat="1" ht="33" customHeight="1">
      <c r="B385" s="33"/>
      <c r="C385" s="133" t="s">
        <v>603</v>
      </c>
      <c r="D385" s="133" t="s">
        <v>189</v>
      </c>
      <c r="E385" s="134" t="s">
        <v>604</v>
      </c>
      <c r="F385" s="135" t="s">
        <v>605</v>
      </c>
      <c r="G385" s="136" t="s">
        <v>253</v>
      </c>
      <c r="H385" s="137">
        <v>180</v>
      </c>
      <c r="I385" s="138"/>
      <c r="J385" s="139">
        <f>ROUND(I385*H385,2)</f>
        <v>0</v>
      </c>
      <c r="K385" s="135" t="s">
        <v>193</v>
      </c>
      <c r="L385" s="33"/>
      <c r="M385" s="140" t="s">
        <v>1</v>
      </c>
      <c r="N385" s="141" t="s">
        <v>46</v>
      </c>
      <c r="P385" s="142">
        <f>O385*H385</f>
        <v>0</v>
      </c>
      <c r="Q385" s="142">
        <v>0</v>
      </c>
      <c r="R385" s="142">
        <f>Q385*H385</f>
        <v>0</v>
      </c>
      <c r="S385" s="142">
        <v>0.28999999999999998</v>
      </c>
      <c r="T385" s="143">
        <f>S385*H385</f>
        <v>52.199999999999996</v>
      </c>
      <c r="AR385" s="144" t="s">
        <v>194</v>
      </c>
      <c r="AT385" s="144" t="s">
        <v>189</v>
      </c>
      <c r="AU385" s="144" t="s">
        <v>205</v>
      </c>
      <c r="AY385" s="18" t="s">
        <v>187</v>
      </c>
      <c r="BE385" s="145">
        <f>IF(N385="základní",J385,0)</f>
        <v>0</v>
      </c>
      <c r="BF385" s="145">
        <f>IF(N385="snížená",J385,0)</f>
        <v>0</v>
      </c>
      <c r="BG385" s="145">
        <f>IF(N385="zákl. přenesená",J385,0)</f>
        <v>0</v>
      </c>
      <c r="BH385" s="145">
        <f>IF(N385="sníž. přenesená",J385,0)</f>
        <v>0</v>
      </c>
      <c r="BI385" s="145">
        <f>IF(N385="nulová",J385,0)</f>
        <v>0</v>
      </c>
      <c r="BJ385" s="18" t="s">
        <v>21</v>
      </c>
      <c r="BK385" s="145">
        <f>ROUND(I385*H385,2)</f>
        <v>0</v>
      </c>
      <c r="BL385" s="18" t="s">
        <v>194</v>
      </c>
      <c r="BM385" s="144" t="s">
        <v>606</v>
      </c>
    </row>
    <row r="386" spans="2:65" s="12" customFormat="1" ht="10.199999999999999">
      <c r="B386" s="146"/>
      <c r="D386" s="147" t="s">
        <v>196</v>
      </c>
      <c r="E386" s="148" t="s">
        <v>1</v>
      </c>
      <c r="F386" s="149" t="s">
        <v>607</v>
      </c>
      <c r="H386" s="150">
        <v>180</v>
      </c>
      <c r="I386" s="151"/>
      <c r="L386" s="146"/>
      <c r="M386" s="152"/>
      <c r="T386" s="153"/>
      <c r="AT386" s="148" t="s">
        <v>196</v>
      </c>
      <c r="AU386" s="148" t="s">
        <v>205</v>
      </c>
      <c r="AV386" s="12" t="s">
        <v>91</v>
      </c>
      <c r="AW386" s="12" t="s">
        <v>36</v>
      </c>
      <c r="AX386" s="12" t="s">
        <v>21</v>
      </c>
      <c r="AY386" s="148" t="s">
        <v>187</v>
      </c>
    </row>
    <row r="387" spans="2:65" s="1" customFormat="1" ht="37.799999999999997" customHeight="1">
      <c r="B387" s="33"/>
      <c r="C387" s="133" t="s">
        <v>608</v>
      </c>
      <c r="D387" s="133" t="s">
        <v>189</v>
      </c>
      <c r="E387" s="134" t="s">
        <v>609</v>
      </c>
      <c r="F387" s="135" t="s">
        <v>610</v>
      </c>
      <c r="G387" s="136" t="s">
        <v>253</v>
      </c>
      <c r="H387" s="137">
        <v>857</v>
      </c>
      <c r="I387" s="138"/>
      <c r="J387" s="139">
        <f>ROUND(I387*H387,2)</f>
        <v>0</v>
      </c>
      <c r="K387" s="135" t="s">
        <v>193</v>
      </c>
      <c r="L387" s="33"/>
      <c r="M387" s="140" t="s">
        <v>1</v>
      </c>
      <c r="N387" s="141" t="s">
        <v>46</v>
      </c>
      <c r="P387" s="142">
        <f>O387*H387</f>
        <v>0</v>
      </c>
      <c r="Q387" s="142">
        <v>0</v>
      </c>
      <c r="R387" s="142">
        <f>Q387*H387</f>
        <v>0</v>
      </c>
      <c r="S387" s="142">
        <v>0.28999999999999998</v>
      </c>
      <c r="T387" s="143">
        <f>S387*H387</f>
        <v>248.52999999999997</v>
      </c>
      <c r="AR387" s="144" t="s">
        <v>194</v>
      </c>
      <c r="AT387" s="144" t="s">
        <v>189</v>
      </c>
      <c r="AU387" s="144" t="s">
        <v>205</v>
      </c>
      <c r="AY387" s="18" t="s">
        <v>187</v>
      </c>
      <c r="BE387" s="145">
        <f>IF(N387="základní",J387,0)</f>
        <v>0</v>
      </c>
      <c r="BF387" s="145">
        <f>IF(N387="snížená",J387,0)</f>
        <v>0</v>
      </c>
      <c r="BG387" s="145">
        <f>IF(N387="zákl. přenesená",J387,0)</f>
        <v>0</v>
      </c>
      <c r="BH387" s="145">
        <f>IF(N387="sníž. přenesená",J387,0)</f>
        <v>0</v>
      </c>
      <c r="BI387" s="145">
        <f>IF(N387="nulová",J387,0)</f>
        <v>0</v>
      </c>
      <c r="BJ387" s="18" t="s">
        <v>21</v>
      </c>
      <c r="BK387" s="145">
        <f>ROUND(I387*H387,2)</f>
        <v>0</v>
      </c>
      <c r="BL387" s="18" t="s">
        <v>194</v>
      </c>
      <c r="BM387" s="144" t="s">
        <v>611</v>
      </c>
    </row>
    <row r="388" spans="2:65" s="12" customFormat="1" ht="10.199999999999999">
      <c r="B388" s="146"/>
      <c r="D388" s="147" t="s">
        <v>196</v>
      </c>
      <c r="E388" s="148" t="s">
        <v>1</v>
      </c>
      <c r="F388" s="149" t="s">
        <v>590</v>
      </c>
      <c r="H388" s="150">
        <v>387</v>
      </c>
      <c r="I388" s="151"/>
      <c r="L388" s="146"/>
      <c r="M388" s="152"/>
      <c r="T388" s="153"/>
      <c r="AT388" s="148" t="s">
        <v>196</v>
      </c>
      <c r="AU388" s="148" t="s">
        <v>205</v>
      </c>
      <c r="AV388" s="12" t="s">
        <v>91</v>
      </c>
      <c r="AW388" s="12" t="s">
        <v>36</v>
      </c>
      <c r="AX388" s="12" t="s">
        <v>81</v>
      </c>
      <c r="AY388" s="148" t="s">
        <v>187</v>
      </c>
    </row>
    <row r="389" spans="2:65" s="12" customFormat="1" ht="10.199999999999999">
      <c r="B389" s="146"/>
      <c r="D389" s="147" t="s">
        <v>196</v>
      </c>
      <c r="E389" s="148" t="s">
        <v>1</v>
      </c>
      <c r="F389" s="149" t="s">
        <v>612</v>
      </c>
      <c r="H389" s="150">
        <v>470</v>
      </c>
      <c r="I389" s="151"/>
      <c r="L389" s="146"/>
      <c r="M389" s="152"/>
      <c r="T389" s="153"/>
      <c r="AT389" s="148" t="s">
        <v>196</v>
      </c>
      <c r="AU389" s="148" t="s">
        <v>205</v>
      </c>
      <c r="AV389" s="12" t="s">
        <v>91</v>
      </c>
      <c r="AW389" s="12" t="s">
        <v>36</v>
      </c>
      <c r="AX389" s="12" t="s">
        <v>81</v>
      </c>
      <c r="AY389" s="148" t="s">
        <v>187</v>
      </c>
    </row>
    <row r="390" spans="2:65" s="13" customFormat="1" ht="10.199999999999999">
      <c r="B390" s="154"/>
      <c r="D390" s="147" t="s">
        <v>196</v>
      </c>
      <c r="E390" s="155" t="s">
        <v>1</v>
      </c>
      <c r="F390" s="156" t="s">
        <v>198</v>
      </c>
      <c r="H390" s="157">
        <v>857</v>
      </c>
      <c r="I390" s="158"/>
      <c r="L390" s="154"/>
      <c r="M390" s="159"/>
      <c r="T390" s="160"/>
      <c r="AT390" s="155" t="s">
        <v>196</v>
      </c>
      <c r="AU390" s="155" t="s">
        <v>205</v>
      </c>
      <c r="AV390" s="13" t="s">
        <v>194</v>
      </c>
      <c r="AW390" s="13" t="s">
        <v>36</v>
      </c>
      <c r="AX390" s="13" t="s">
        <v>21</v>
      </c>
      <c r="AY390" s="155" t="s">
        <v>187</v>
      </c>
    </row>
    <row r="391" spans="2:65" s="1" customFormat="1" ht="33" customHeight="1">
      <c r="B391" s="33"/>
      <c r="C391" s="133" t="s">
        <v>613</v>
      </c>
      <c r="D391" s="133" t="s">
        <v>189</v>
      </c>
      <c r="E391" s="134" t="s">
        <v>614</v>
      </c>
      <c r="F391" s="135" t="s">
        <v>615</v>
      </c>
      <c r="G391" s="136" t="s">
        <v>253</v>
      </c>
      <c r="H391" s="137">
        <v>470</v>
      </c>
      <c r="I391" s="138"/>
      <c r="J391" s="139">
        <f>ROUND(I391*H391,2)</f>
        <v>0</v>
      </c>
      <c r="K391" s="135" t="s">
        <v>193</v>
      </c>
      <c r="L391" s="33"/>
      <c r="M391" s="140" t="s">
        <v>1</v>
      </c>
      <c r="N391" s="141" t="s">
        <v>46</v>
      </c>
      <c r="P391" s="142">
        <f>O391*H391</f>
        <v>0</v>
      </c>
      <c r="Q391" s="142">
        <v>0</v>
      </c>
      <c r="R391" s="142">
        <f>Q391*H391</f>
        <v>0</v>
      </c>
      <c r="S391" s="142">
        <v>0.316</v>
      </c>
      <c r="T391" s="143">
        <f>S391*H391</f>
        <v>148.52000000000001</v>
      </c>
      <c r="AR391" s="144" t="s">
        <v>194</v>
      </c>
      <c r="AT391" s="144" t="s">
        <v>189</v>
      </c>
      <c r="AU391" s="144" t="s">
        <v>205</v>
      </c>
      <c r="AY391" s="18" t="s">
        <v>187</v>
      </c>
      <c r="BE391" s="145">
        <f>IF(N391="základní",J391,0)</f>
        <v>0</v>
      </c>
      <c r="BF391" s="145">
        <f>IF(N391="snížená",J391,0)</f>
        <v>0</v>
      </c>
      <c r="BG391" s="145">
        <f>IF(N391="zákl. přenesená",J391,0)</f>
        <v>0</v>
      </c>
      <c r="BH391" s="145">
        <f>IF(N391="sníž. přenesená",J391,0)</f>
        <v>0</v>
      </c>
      <c r="BI391" s="145">
        <f>IF(N391="nulová",J391,0)</f>
        <v>0</v>
      </c>
      <c r="BJ391" s="18" t="s">
        <v>21</v>
      </c>
      <c r="BK391" s="145">
        <f>ROUND(I391*H391,2)</f>
        <v>0</v>
      </c>
      <c r="BL391" s="18" t="s">
        <v>194</v>
      </c>
      <c r="BM391" s="144" t="s">
        <v>616</v>
      </c>
    </row>
    <row r="392" spans="2:65" s="12" customFormat="1" ht="10.199999999999999">
      <c r="B392" s="146"/>
      <c r="D392" s="147" t="s">
        <v>196</v>
      </c>
      <c r="E392" s="148" t="s">
        <v>1</v>
      </c>
      <c r="F392" s="149" t="s">
        <v>612</v>
      </c>
      <c r="H392" s="150">
        <v>470</v>
      </c>
      <c r="I392" s="151"/>
      <c r="L392" s="146"/>
      <c r="M392" s="152"/>
      <c r="T392" s="153"/>
      <c r="AT392" s="148" t="s">
        <v>196</v>
      </c>
      <c r="AU392" s="148" t="s">
        <v>205</v>
      </c>
      <c r="AV392" s="12" t="s">
        <v>91</v>
      </c>
      <c r="AW392" s="12" t="s">
        <v>36</v>
      </c>
      <c r="AX392" s="12" t="s">
        <v>21</v>
      </c>
      <c r="AY392" s="148" t="s">
        <v>187</v>
      </c>
    </row>
    <row r="393" spans="2:65" s="1" customFormat="1" ht="37.799999999999997" customHeight="1">
      <c r="B393" s="33"/>
      <c r="C393" s="133" t="s">
        <v>617</v>
      </c>
      <c r="D393" s="133" t="s">
        <v>189</v>
      </c>
      <c r="E393" s="134" t="s">
        <v>618</v>
      </c>
      <c r="F393" s="135" t="s">
        <v>619</v>
      </c>
      <c r="G393" s="136" t="s">
        <v>253</v>
      </c>
      <c r="H393" s="137">
        <v>63</v>
      </c>
      <c r="I393" s="138"/>
      <c r="J393" s="139">
        <f>ROUND(I393*H393,2)</f>
        <v>0</v>
      </c>
      <c r="K393" s="135" t="s">
        <v>193</v>
      </c>
      <c r="L393" s="33"/>
      <c r="M393" s="140" t="s">
        <v>1</v>
      </c>
      <c r="N393" s="141" t="s">
        <v>46</v>
      </c>
      <c r="P393" s="142">
        <f>O393*H393</f>
        <v>0</v>
      </c>
      <c r="Q393" s="142">
        <v>0</v>
      </c>
      <c r="R393" s="142">
        <f>Q393*H393</f>
        <v>0</v>
      </c>
      <c r="S393" s="142">
        <v>0.17</v>
      </c>
      <c r="T393" s="143">
        <f>S393*H393</f>
        <v>10.71</v>
      </c>
      <c r="AR393" s="144" t="s">
        <v>194</v>
      </c>
      <c r="AT393" s="144" t="s">
        <v>189</v>
      </c>
      <c r="AU393" s="144" t="s">
        <v>205</v>
      </c>
      <c r="AY393" s="18" t="s">
        <v>187</v>
      </c>
      <c r="BE393" s="145">
        <f>IF(N393="základní",J393,0)</f>
        <v>0</v>
      </c>
      <c r="BF393" s="145">
        <f>IF(N393="snížená",J393,0)</f>
        <v>0</v>
      </c>
      <c r="BG393" s="145">
        <f>IF(N393="zákl. přenesená",J393,0)</f>
        <v>0</v>
      </c>
      <c r="BH393" s="145">
        <f>IF(N393="sníž. přenesená",J393,0)</f>
        <v>0</v>
      </c>
      <c r="BI393" s="145">
        <f>IF(N393="nulová",J393,0)</f>
        <v>0</v>
      </c>
      <c r="BJ393" s="18" t="s">
        <v>21</v>
      </c>
      <c r="BK393" s="145">
        <f>ROUND(I393*H393,2)</f>
        <v>0</v>
      </c>
      <c r="BL393" s="18" t="s">
        <v>194</v>
      </c>
      <c r="BM393" s="144" t="s">
        <v>620</v>
      </c>
    </row>
    <row r="394" spans="2:65" s="12" customFormat="1" ht="10.199999999999999">
      <c r="B394" s="146"/>
      <c r="D394" s="147" t="s">
        <v>196</v>
      </c>
      <c r="E394" s="148" t="s">
        <v>1</v>
      </c>
      <c r="F394" s="149" t="s">
        <v>537</v>
      </c>
      <c r="H394" s="150">
        <v>63</v>
      </c>
      <c r="I394" s="151"/>
      <c r="L394" s="146"/>
      <c r="M394" s="152"/>
      <c r="T394" s="153"/>
      <c r="AT394" s="148" t="s">
        <v>196</v>
      </c>
      <c r="AU394" s="148" t="s">
        <v>205</v>
      </c>
      <c r="AV394" s="12" t="s">
        <v>91</v>
      </c>
      <c r="AW394" s="12" t="s">
        <v>36</v>
      </c>
      <c r="AX394" s="12" t="s">
        <v>21</v>
      </c>
      <c r="AY394" s="148" t="s">
        <v>187</v>
      </c>
    </row>
    <row r="395" spans="2:65" s="1" customFormat="1" ht="37.799999999999997" customHeight="1">
      <c r="B395" s="33"/>
      <c r="C395" s="133" t="s">
        <v>621</v>
      </c>
      <c r="D395" s="133" t="s">
        <v>189</v>
      </c>
      <c r="E395" s="134" t="s">
        <v>622</v>
      </c>
      <c r="F395" s="135" t="s">
        <v>623</v>
      </c>
      <c r="G395" s="136" t="s">
        <v>253</v>
      </c>
      <c r="H395" s="137">
        <v>29</v>
      </c>
      <c r="I395" s="138"/>
      <c r="J395" s="139">
        <f>ROUND(I395*H395,2)</f>
        <v>0</v>
      </c>
      <c r="K395" s="135" t="s">
        <v>193</v>
      </c>
      <c r="L395" s="33"/>
      <c r="M395" s="140" t="s">
        <v>1</v>
      </c>
      <c r="N395" s="141" t="s">
        <v>46</v>
      </c>
      <c r="P395" s="142">
        <f>O395*H395</f>
        <v>0</v>
      </c>
      <c r="Q395" s="142">
        <v>0</v>
      </c>
      <c r="R395" s="142">
        <f>Q395*H395</f>
        <v>0</v>
      </c>
      <c r="S395" s="142">
        <v>0.28999999999999998</v>
      </c>
      <c r="T395" s="143">
        <f>S395*H395</f>
        <v>8.41</v>
      </c>
      <c r="AR395" s="144" t="s">
        <v>194</v>
      </c>
      <c r="AT395" s="144" t="s">
        <v>189</v>
      </c>
      <c r="AU395" s="144" t="s">
        <v>205</v>
      </c>
      <c r="AY395" s="18" t="s">
        <v>187</v>
      </c>
      <c r="BE395" s="145">
        <f>IF(N395="základní",J395,0)</f>
        <v>0</v>
      </c>
      <c r="BF395" s="145">
        <f>IF(N395="snížená",J395,0)</f>
        <v>0</v>
      </c>
      <c r="BG395" s="145">
        <f>IF(N395="zákl. přenesená",J395,0)</f>
        <v>0</v>
      </c>
      <c r="BH395" s="145">
        <f>IF(N395="sníž. přenesená",J395,0)</f>
        <v>0</v>
      </c>
      <c r="BI395" s="145">
        <f>IF(N395="nulová",J395,0)</f>
        <v>0</v>
      </c>
      <c r="BJ395" s="18" t="s">
        <v>21</v>
      </c>
      <c r="BK395" s="145">
        <f>ROUND(I395*H395,2)</f>
        <v>0</v>
      </c>
      <c r="BL395" s="18" t="s">
        <v>194</v>
      </c>
      <c r="BM395" s="144" t="s">
        <v>624</v>
      </c>
    </row>
    <row r="396" spans="2:65" s="12" customFormat="1" ht="10.199999999999999">
      <c r="B396" s="146"/>
      <c r="D396" s="147" t="s">
        <v>196</v>
      </c>
      <c r="E396" s="148" t="s">
        <v>1</v>
      </c>
      <c r="F396" s="149" t="s">
        <v>353</v>
      </c>
      <c r="H396" s="150">
        <v>29</v>
      </c>
      <c r="I396" s="151"/>
      <c r="L396" s="146"/>
      <c r="M396" s="152"/>
      <c r="T396" s="153"/>
      <c r="AT396" s="148" t="s">
        <v>196</v>
      </c>
      <c r="AU396" s="148" t="s">
        <v>205</v>
      </c>
      <c r="AV396" s="12" t="s">
        <v>91</v>
      </c>
      <c r="AW396" s="12" t="s">
        <v>36</v>
      </c>
      <c r="AX396" s="12" t="s">
        <v>21</v>
      </c>
      <c r="AY396" s="148" t="s">
        <v>187</v>
      </c>
    </row>
    <row r="397" spans="2:65" s="1" customFormat="1" ht="24.15" customHeight="1">
      <c r="B397" s="33"/>
      <c r="C397" s="133" t="s">
        <v>625</v>
      </c>
      <c r="D397" s="133" t="s">
        <v>189</v>
      </c>
      <c r="E397" s="134" t="s">
        <v>626</v>
      </c>
      <c r="F397" s="135" t="s">
        <v>627</v>
      </c>
      <c r="G397" s="136" t="s">
        <v>201</v>
      </c>
      <c r="H397" s="137">
        <v>195</v>
      </c>
      <c r="I397" s="138"/>
      <c r="J397" s="139">
        <f>ROUND(I397*H397,2)</f>
        <v>0</v>
      </c>
      <c r="K397" s="135" t="s">
        <v>193</v>
      </c>
      <c r="L397" s="33"/>
      <c r="M397" s="140" t="s">
        <v>1</v>
      </c>
      <c r="N397" s="141" t="s">
        <v>46</v>
      </c>
      <c r="P397" s="142">
        <f>O397*H397</f>
        <v>0</v>
      </c>
      <c r="Q397" s="142">
        <v>0</v>
      </c>
      <c r="R397" s="142">
        <f>Q397*H397</f>
        <v>0</v>
      </c>
      <c r="S397" s="142">
        <v>0.28999999999999998</v>
      </c>
      <c r="T397" s="143">
        <f>S397*H397</f>
        <v>56.55</v>
      </c>
      <c r="AR397" s="144" t="s">
        <v>194</v>
      </c>
      <c r="AT397" s="144" t="s">
        <v>189</v>
      </c>
      <c r="AU397" s="144" t="s">
        <v>205</v>
      </c>
      <c r="AY397" s="18" t="s">
        <v>187</v>
      </c>
      <c r="BE397" s="145">
        <f>IF(N397="základní",J397,0)</f>
        <v>0</v>
      </c>
      <c r="BF397" s="145">
        <f>IF(N397="snížená",J397,0)</f>
        <v>0</v>
      </c>
      <c r="BG397" s="145">
        <f>IF(N397="zákl. přenesená",J397,0)</f>
        <v>0</v>
      </c>
      <c r="BH397" s="145">
        <f>IF(N397="sníž. přenesená",J397,0)</f>
        <v>0</v>
      </c>
      <c r="BI397" s="145">
        <f>IF(N397="nulová",J397,0)</f>
        <v>0</v>
      </c>
      <c r="BJ397" s="18" t="s">
        <v>21</v>
      </c>
      <c r="BK397" s="145">
        <f>ROUND(I397*H397,2)</f>
        <v>0</v>
      </c>
      <c r="BL397" s="18" t="s">
        <v>194</v>
      </c>
      <c r="BM397" s="144" t="s">
        <v>628</v>
      </c>
    </row>
    <row r="398" spans="2:65" s="1" customFormat="1" ht="19.2">
      <c r="B398" s="33"/>
      <c r="D398" s="147" t="s">
        <v>219</v>
      </c>
      <c r="F398" s="167" t="s">
        <v>629</v>
      </c>
      <c r="I398" s="168"/>
      <c r="L398" s="33"/>
      <c r="M398" s="169"/>
      <c r="T398" s="57"/>
      <c r="AT398" s="18" t="s">
        <v>219</v>
      </c>
      <c r="AU398" s="18" t="s">
        <v>205</v>
      </c>
    </row>
    <row r="399" spans="2:65" s="12" customFormat="1" ht="10.199999999999999">
      <c r="B399" s="146"/>
      <c r="D399" s="147" t="s">
        <v>196</v>
      </c>
      <c r="E399" s="148" t="s">
        <v>1</v>
      </c>
      <c r="F399" s="149" t="s">
        <v>630</v>
      </c>
      <c r="H399" s="150">
        <v>195</v>
      </c>
      <c r="I399" s="151"/>
      <c r="L399" s="146"/>
      <c r="M399" s="152"/>
      <c r="T399" s="153"/>
      <c r="AT399" s="148" t="s">
        <v>196</v>
      </c>
      <c r="AU399" s="148" t="s">
        <v>205</v>
      </c>
      <c r="AV399" s="12" t="s">
        <v>91</v>
      </c>
      <c r="AW399" s="12" t="s">
        <v>36</v>
      </c>
      <c r="AX399" s="12" t="s">
        <v>21</v>
      </c>
      <c r="AY399" s="148" t="s">
        <v>187</v>
      </c>
    </row>
    <row r="400" spans="2:65" s="1" customFormat="1" ht="24.15" customHeight="1">
      <c r="B400" s="33"/>
      <c r="C400" s="133" t="s">
        <v>631</v>
      </c>
      <c r="D400" s="133" t="s">
        <v>189</v>
      </c>
      <c r="E400" s="134" t="s">
        <v>632</v>
      </c>
      <c r="F400" s="135" t="s">
        <v>633</v>
      </c>
      <c r="G400" s="136" t="s">
        <v>201</v>
      </c>
      <c r="H400" s="137">
        <v>137</v>
      </c>
      <c r="I400" s="138"/>
      <c r="J400" s="139">
        <f>ROUND(I400*H400,2)</f>
        <v>0</v>
      </c>
      <c r="K400" s="135" t="s">
        <v>193</v>
      </c>
      <c r="L400" s="33"/>
      <c r="M400" s="140" t="s">
        <v>1</v>
      </c>
      <c r="N400" s="141" t="s">
        <v>46</v>
      </c>
      <c r="P400" s="142">
        <f>O400*H400</f>
        <v>0</v>
      </c>
      <c r="Q400" s="142">
        <v>0</v>
      </c>
      <c r="R400" s="142">
        <f>Q400*H400</f>
        <v>0</v>
      </c>
      <c r="S400" s="142">
        <v>0.20499999999999999</v>
      </c>
      <c r="T400" s="143">
        <f>S400*H400</f>
        <v>28.084999999999997</v>
      </c>
      <c r="AR400" s="144" t="s">
        <v>194</v>
      </c>
      <c r="AT400" s="144" t="s">
        <v>189</v>
      </c>
      <c r="AU400" s="144" t="s">
        <v>205</v>
      </c>
      <c r="AY400" s="18" t="s">
        <v>187</v>
      </c>
      <c r="BE400" s="145">
        <f>IF(N400="základní",J400,0)</f>
        <v>0</v>
      </c>
      <c r="BF400" s="145">
        <f>IF(N400="snížená",J400,0)</f>
        <v>0</v>
      </c>
      <c r="BG400" s="145">
        <f>IF(N400="zákl. přenesená",J400,0)</f>
        <v>0</v>
      </c>
      <c r="BH400" s="145">
        <f>IF(N400="sníž. přenesená",J400,0)</f>
        <v>0</v>
      </c>
      <c r="BI400" s="145">
        <f>IF(N400="nulová",J400,0)</f>
        <v>0</v>
      </c>
      <c r="BJ400" s="18" t="s">
        <v>21</v>
      </c>
      <c r="BK400" s="145">
        <f>ROUND(I400*H400,2)</f>
        <v>0</v>
      </c>
      <c r="BL400" s="18" t="s">
        <v>194</v>
      </c>
      <c r="BM400" s="144" t="s">
        <v>634</v>
      </c>
    </row>
    <row r="401" spans="2:65" s="12" customFormat="1" ht="10.199999999999999">
      <c r="B401" s="146"/>
      <c r="D401" s="147" t="s">
        <v>196</v>
      </c>
      <c r="E401" s="148" t="s">
        <v>1</v>
      </c>
      <c r="F401" s="149" t="s">
        <v>635</v>
      </c>
      <c r="H401" s="150">
        <v>62</v>
      </c>
      <c r="I401" s="151"/>
      <c r="L401" s="146"/>
      <c r="M401" s="152"/>
      <c r="T401" s="153"/>
      <c r="AT401" s="148" t="s">
        <v>196</v>
      </c>
      <c r="AU401" s="148" t="s">
        <v>205</v>
      </c>
      <c r="AV401" s="12" t="s">
        <v>91</v>
      </c>
      <c r="AW401" s="12" t="s">
        <v>36</v>
      </c>
      <c r="AX401" s="12" t="s">
        <v>81</v>
      </c>
      <c r="AY401" s="148" t="s">
        <v>187</v>
      </c>
    </row>
    <row r="402" spans="2:65" s="12" customFormat="1" ht="10.199999999999999">
      <c r="B402" s="146"/>
      <c r="D402" s="147" t="s">
        <v>196</v>
      </c>
      <c r="E402" s="148" t="s">
        <v>1</v>
      </c>
      <c r="F402" s="149" t="s">
        <v>636</v>
      </c>
      <c r="H402" s="150">
        <v>75</v>
      </c>
      <c r="I402" s="151"/>
      <c r="L402" s="146"/>
      <c r="M402" s="152"/>
      <c r="T402" s="153"/>
      <c r="AT402" s="148" t="s">
        <v>196</v>
      </c>
      <c r="AU402" s="148" t="s">
        <v>205</v>
      </c>
      <c r="AV402" s="12" t="s">
        <v>91</v>
      </c>
      <c r="AW402" s="12" t="s">
        <v>36</v>
      </c>
      <c r="AX402" s="12" t="s">
        <v>81</v>
      </c>
      <c r="AY402" s="148" t="s">
        <v>187</v>
      </c>
    </row>
    <row r="403" spans="2:65" s="13" customFormat="1" ht="10.199999999999999">
      <c r="B403" s="154"/>
      <c r="D403" s="147" t="s">
        <v>196</v>
      </c>
      <c r="E403" s="155" t="s">
        <v>1</v>
      </c>
      <c r="F403" s="156" t="s">
        <v>198</v>
      </c>
      <c r="H403" s="157">
        <v>137</v>
      </c>
      <c r="I403" s="158"/>
      <c r="L403" s="154"/>
      <c r="M403" s="159"/>
      <c r="T403" s="160"/>
      <c r="AT403" s="155" t="s">
        <v>196</v>
      </c>
      <c r="AU403" s="155" t="s">
        <v>205</v>
      </c>
      <c r="AV403" s="13" t="s">
        <v>194</v>
      </c>
      <c r="AW403" s="13" t="s">
        <v>36</v>
      </c>
      <c r="AX403" s="13" t="s">
        <v>21</v>
      </c>
      <c r="AY403" s="155" t="s">
        <v>187</v>
      </c>
    </row>
    <row r="404" spans="2:65" s="1" customFormat="1" ht="24.15" customHeight="1">
      <c r="B404" s="33"/>
      <c r="C404" s="133" t="s">
        <v>637</v>
      </c>
      <c r="D404" s="133" t="s">
        <v>189</v>
      </c>
      <c r="E404" s="134" t="s">
        <v>638</v>
      </c>
      <c r="F404" s="135" t="s">
        <v>639</v>
      </c>
      <c r="G404" s="136" t="s">
        <v>201</v>
      </c>
      <c r="H404" s="137">
        <v>125.9</v>
      </c>
      <c r="I404" s="138"/>
      <c r="J404" s="139">
        <f>ROUND(I404*H404,2)</f>
        <v>0</v>
      </c>
      <c r="K404" s="135" t="s">
        <v>193</v>
      </c>
      <c r="L404" s="33"/>
      <c r="M404" s="140" t="s">
        <v>1</v>
      </c>
      <c r="N404" s="141" t="s">
        <v>46</v>
      </c>
      <c r="P404" s="142">
        <f>O404*H404</f>
        <v>0</v>
      </c>
      <c r="Q404" s="142">
        <v>0</v>
      </c>
      <c r="R404" s="142">
        <f>Q404*H404</f>
        <v>0</v>
      </c>
      <c r="S404" s="142">
        <v>0.115</v>
      </c>
      <c r="T404" s="143">
        <f>S404*H404</f>
        <v>14.478500000000002</v>
      </c>
      <c r="AR404" s="144" t="s">
        <v>194</v>
      </c>
      <c r="AT404" s="144" t="s">
        <v>189</v>
      </c>
      <c r="AU404" s="144" t="s">
        <v>205</v>
      </c>
      <c r="AY404" s="18" t="s">
        <v>187</v>
      </c>
      <c r="BE404" s="145">
        <f>IF(N404="základní",J404,0)</f>
        <v>0</v>
      </c>
      <c r="BF404" s="145">
        <f>IF(N404="snížená",J404,0)</f>
        <v>0</v>
      </c>
      <c r="BG404" s="145">
        <f>IF(N404="zákl. přenesená",J404,0)</f>
        <v>0</v>
      </c>
      <c r="BH404" s="145">
        <f>IF(N404="sníž. přenesená",J404,0)</f>
        <v>0</v>
      </c>
      <c r="BI404" s="145">
        <f>IF(N404="nulová",J404,0)</f>
        <v>0</v>
      </c>
      <c r="BJ404" s="18" t="s">
        <v>21</v>
      </c>
      <c r="BK404" s="145">
        <f>ROUND(I404*H404,2)</f>
        <v>0</v>
      </c>
      <c r="BL404" s="18" t="s">
        <v>194</v>
      </c>
      <c r="BM404" s="144" t="s">
        <v>640</v>
      </c>
    </row>
    <row r="405" spans="2:65" s="1" customFormat="1" ht="19.2">
      <c r="B405" s="33"/>
      <c r="D405" s="147" t="s">
        <v>219</v>
      </c>
      <c r="F405" s="167" t="s">
        <v>629</v>
      </c>
      <c r="I405" s="168"/>
      <c r="L405" s="33"/>
      <c r="M405" s="169"/>
      <c r="T405" s="57"/>
      <c r="AT405" s="18" t="s">
        <v>219</v>
      </c>
      <c r="AU405" s="18" t="s">
        <v>205</v>
      </c>
    </row>
    <row r="406" spans="2:65" s="12" customFormat="1" ht="10.199999999999999">
      <c r="B406" s="146"/>
      <c r="D406" s="147" t="s">
        <v>196</v>
      </c>
      <c r="E406" s="148" t="s">
        <v>1</v>
      </c>
      <c r="F406" s="149" t="s">
        <v>641</v>
      </c>
      <c r="H406" s="150">
        <v>125.9</v>
      </c>
      <c r="I406" s="151"/>
      <c r="L406" s="146"/>
      <c r="M406" s="152"/>
      <c r="T406" s="153"/>
      <c r="AT406" s="148" t="s">
        <v>196</v>
      </c>
      <c r="AU406" s="148" t="s">
        <v>205</v>
      </c>
      <c r="AV406" s="12" t="s">
        <v>91</v>
      </c>
      <c r="AW406" s="12" t="s">
        <v>36</v>
      </c>
      <c r="AX406" s="12" t="s">
        <v>21</v>
      </c>
      <c r="AY406" s="148" t="s">
        <v>187</v>
      </c>
    </row>
    <row r="407" spans="2:65" s="1" customFormat="1" ht="24.15" customHeight="1">
      <c r="B407" s="33"/>
      <c r="C407" s="133" t="s">
        <v>642</v>
      </c>
      <c r="D407" s="133" t="s">
        <v>189</v>
      </c>
      <c r="E407" s="134" t="s">
        <v>643</v>
      </c>
      <c r="F407" s="135" t="s">
        <v>644</v>
      </c>
      <c r="G407" s="136" t="s">
        <v>201</v>
      </c>
      <c r="H407" s="137">
        <v>38</v>
      </c>
      <c r="I407" s="138"/>
      <c r="J407" s="139">
        <f>ROUND(I407*H407,2)</f>
        <v>0</v>
      </c>
      <c r="K407" s="135" t="s">
        <v>193</v>
      </c>
      <c r="L407" s="33"/>
      <c r="M407" s="140" t="s">
        <v>1</v>
      </c>
      <c r="N407" s="141" t="s">
        <v>46</v>
      </c>
      <c r="P407" s="142">
        <f>O407*H407</f>
        <v>0</v>
      </c>
      <c r="Q407" s="142">
        <v>0</v>
      </c>
      <c r="R407" s="142">
        <f>Q407*H407</f>
        <v>0</v>
      </c>
      <c r="S407" s="142">
        <v>0.04</v>
      </c>
      <c r="T407" s="143">
        <f>S407*H407</f>
        <v>1.52</v>
      </c>
      <c r="AR407" s="144" t="s">
        <v>194</v>
      </c>
      <c r="AT407" s="144" t="s">
        <v>189</v>
      </c>
      <c r="AU407" s="144" t="s">
        <v>205</v>
      </c>
      <c r="AY407" s="18" t="s">
        <v>187</v>
      </c>
      <c r="BE407" s="145">
        <f>IF(N407="základní",J407,0)</f>
        <v>0</v>
      </c>
      <c r="BF407" s="145">
        <f>IF(N407="snížená",J407,0)</f>
        <v>0</v>
      </c>
      <c r="BG407" s="145">
        <f>IF(N407="zákl. přenesená",J407,0)</f>
        <v>0</v>
      </c>
      <c r="BH407" s="145">
        <f>IF(N407="sníž. přenesená",J407,0)</f>
        <v>0</v>
      </c>
      <c r="BI407" s="145">
        <f>IF(N407="nulová",J407,0)</f>
        <v>0</v>
      </c>
      <c r="BJ407" s="18" t="s">
        <v>21</v>
      </c>
      <c r="BK407" s="145">
        <f>ROUND(I407*H407,2)</f>
        <v>0</v>
      </c>
      <c r="BL407" s="18" t="s">
        <v>194</v>
      </c>
      <c r="BM407" s="144" t="s">
        <v>645</v>
      </c>
    </row>
    <row r="408" spans="2:65" s="12" customFormat="1" ht="10.199999999999999">
      <c r="B408" s="146"/>
      <c r="D408" s="147" t="s">
        <v>196</v>
      </c>
      <c r="E408" s="148" t="s">
        <v>1</v>
      </c>
      <c r="F408" s="149" t="s">
        <v>407</v>
      </c>
      <c r="H408" s="150">
        <v>38</v>
      </c>
      <c r="I408" s="151"/>
      <c r="L408" s="146"/>
      <c r="M408" s="152"/>
      <c r="T408" s="153"/>
      <c r="AT408" s="148" t="s">
        <v>196</v>
      </c>
      <c r="AU408" s="148" t="s">
        <v>205</v>
      </c>
      <c r="AV408" s="12" t="s">
        <v>91</v>
      </c>
      <c r="AW408" s="12" t="s">
        <v>36</v>
      </c>
      <c r="AX408" s="12" t="s">
        <v>21</v>
      </c>
      <c r="AY408" s="148" t="s">
        <v>187</v>
      </c>
    </row>
    <row r="409" spans="2:65" s="1" customFormat="1" ht="33" customHeight="1">
      <c r="B409" s="33"/>
      <c r="C409" s="133" t="s">
        <v>646</v>
      </c>
      <c r="D409" s="133" t="s">
        <v>189</v>
      </c>
      <c r="E409" s="134" t="s">
        <v>647</v>
      </c>
      <c r="F409" s="135" t="s">
        <v>648</v>
      </c>
      <c r="G409" s="136" t="s">
        <v>432</v>
      </c>
      <c r="H409" s="137">
        <v>2</v>
      </c>
      <c r="I409" s="138"/>
      <c r="J409" s="139">
        <f>ROUND(I409*H409,2)</f>
        <v>0</v>
      </c>
      <c r="K409" s="135" t="s">
        <v>193</v>
      </c>
      <c r="L409" s="33"/>
      <c r="M409" s="140" t="s">
        <v>1</v>
      </c>
      <c r="N409" s="141" t="s">
        <v>46</v>
      </c>
      <c r="P409" s="142">
        <f>O409*H409</f>
        <v>0</v>
      </c>
      <c r="Q409" s="142">
        <v>0</v>
      </c>
      <c r="R409" s="142">
        <f>Q409*H409</f>
        <v>0</v>
      </c>
      <c r="S409" s="142">
        <v>8.2000000000000003E-2</v>
      </c>
      <c r="T409" s="143">
        <f>S409*H409</f>
        <v>0.16400000000000001</v>
      </c>
      <c r="AR409" s="144" t="s">
        <v>194</v>
      </c>
      <c r="AT409" s="144" t="s">
        <v>189</v>
      </c>
      <c r="AU409" s="144" t="s">
        <v>205</v>
      </c>
      <c r="AY409" s="18" t="s">
        <v>187</v>
      </c>
      <c r="BE409" s="145">
        <f>IF(N409="základní",J409,0)</f>
        <v>0</v>
      </c>
      <c r="BF409" s="145">
        <f>IF(N409="snížená",J409,0)</f>
        <v>0</v>
      </c>
      <c r="BG409" s="145">
        <f>IF(N409="zákl. přenesená",J409,0)</f>
        <v>0</v>
      </c>
      <c r="BH409" s="145">
        <f>IF(N409="sníž. přenesená",J409,0)</f>
        <v>0</v>
      </c>
      <c r="BI409" s="145">
        <f>IF(N409="nulová",J409,0)</f>
        <v>0</v>
      </c>
      <c r="BJ409" s="18" t="s">
        <v>21</v>
      </c>
      <c r="BK409" s="145">
        <f>ROUND(I409*H409,2)</f>
        <v>0</v>
      </c>
      <c r="BL409" s="18" t="s">
        <v>194</v>
      </c>
      <c r="BM409" s="144" t="s">
        <v>649</v>
      </c>
    </row>
    <row r="410" spans="2:65" s="12" customFormat="1" ht="10.199999999999999">
      <c r="B410" s="146"/>
      <c r="D410" s="147" t="s">
        <v>196</v>
      </c>
      <c r="E410" s="148" t="s">
        <v>1</v>
      </c>
      <c r="F410" s="149" t="s">
        <v>91</v>
      </c>
      <c r="H410" s="150">
        <v>2</v>
      </c>
      <c r="I410" s="151"/>
      <c r="L410" s="146"/>
      <c r="M410" s="152"/>
      <c r="T410" s="153"/>
      <c r="AT410" s="148" t="s">
        <v>196</v>
      </c>
      <c r="AU410" s="148" t="s">
        <v>205</v>
      </c>
      <c r="AV410" s="12" t="s">
        <v>91</v>
      </c>
      <c r="AW410" s="12" t="s">
        <v>36</v>
      </c>
      <c r="AX410" s="12" t="s">
        <v>21</v>
      </c>
      <c r="AY410" s="148" t="s">
        <v>187</v>
      </c>
    </row>
    <row r="411" spans="2:65" s="1" customFormat="1" ht="24.15" customHeight="1">
      <c r="B411" s="33"/>
      <c r="C411" s="133" t="s">
        <v>650</v>
      </c>
      <c r="D411" s="133" t="s">
        <v>189</v>
      </c>
      <c r="E411" s="134" t="s">
        <v>651</v>
      </c>
      <c r="F411" s="135" t="s">
        <v>652</v>
      </c>
      <c r="G411" s="136" t="s">
        <v>432</v>
      </c>
      <c r="H411" s="137">
        <v>2</v>
      </c>
      <c r="I411" s="138"/>
      <c r="J411" s="139">
        <f>ROUND(I411*H411,2)</f>
        <v>0</v>
      </c>
      <c r="K411" s="135" t="s">
        <v>193</v>
      </c>
      <c r="L411" s="33"/>
      <c r="M411" s="140" t="s">
        <v>1</v>
      </c>
      <c r="N411" s="141" t="s">
        <v>46</v>
      </c>
      <c r="P411" s="142">
        <f>O411*H411</f>
        <v>0</v>
      </c>
      <c r="Q411" s="142">
        <v>0</v>
      </c>
      <c r="R411" s="142">
        <f>Q411*H411</f>
        <v>0</v>
      </c>
      <c r="S411" s="142">
        <v>4.0000000000000001E-3</v>
      </c>
      <c r="T411" s="143">
        <f>S411*H411</f>
        <v>8.0000000000000002E-3</v>
      </c>
      <c r="AR411" s="144" t="s">
        <v>194</v>
      </c>
      <c r="AT411" s="144" t="s">
        <v>189</v>
      </c>
      <c r="AU411" s="144" t="s">
        <v>205</v>
      </c>
      <c r="AY411" s="18" t="s">
        <v>187</v>
      </c>
      <c r="BE411" s="145">
        <f>IF(N411="základní",J411,0)</f>
        <v>0</v>
      </c>
      <c r="BF411" s="145">
        <f>IF(N411="snížená",J411,0)</f>
        <v>0</v>
      </c>
      <c r="BG411" s="145">
        <f>IF(N411="zákl. přenesená",J411,0)</f>
        <v>0</v>
      </c>
      <c r="BH411" s="145">
        <f>IF(N411="sníž. přenesená",J411,0)</f>
        <v>0</v>
      </c>
      <c r="BI411" s="145">
        <f>IF(N411="nulová",J411,0)</f>
        <v>0</v>
      </c>
      <c r="BJ411" s="18" t="s">
        <v>21</v>
      </c>
      <c r="BK411" s="145">
        <f>ROUND(I411*H411,2)</f>
        <v>0</v>
      </c>
      <c r="BL411" s="18" t="s">
        <v>194</v>
      </c>
      <c r="BM411" s="144" t="s">
        <v>653</v>
      </c>
    </row>
    <row r="412" spans="2:65" s="12" customFormat="1" ht="10.199999999999999">
      <c r="B412" s="146"/>
      <c r="D412" s="147" t="s">
        <v>196</v>
      </c>
      <c r="E412" s="148" t="s">
        <v>1</v>
      </c>
      <c r="F412" s="149" t="s">
        <v>91</v>
      </c>
      <c r="H412" s="150">
        <v>2</v>
      </c>
      <c r="I412" s="151"/>
      <c r="L412" s="146"/>
      <c r="M412" s="152"/>
      <c r="T412" s="153"/>
      <c r="AT412" s="148" t="s">
        <v>196</v>
      </c>
      <c r="AU412" s="148" t="s">
        <v>205</v>
      </c>
      <c r="AV412" s="12" t="s">
        <v>91</v>
      </c>
      <c r="AW412" s="12" t="s">
        <v>36</v>
      </c>
      <c r="AX412" s="12" t="s">
        <v>21</v>
      </c>
      <c r="AY412" s="148" t="s">
        <v>187</v>
      </c>
    </row>
    <row r="413" spans="2:65" s="1" customFormat="1" ht="24.15" customHeight="1">
      <c r="B413" s="33"/>
      <c r="C413" s="133" t="s">
        <v>654</v>
      </c>
      <c r="D413" s="133" t="s">
        <v>189</v>
      </c>
      <c r="E413" s="134" t="s">
        <v>655</v>
      </c>
      <c r="F413" s="135" t="s">
        <v>656</v>
      </c>
      <c r="G413" s="136" t="s">
        <v>432</v>
      </c>
      <c r="H413" s="137">
        <v>43</v>
      </c>
      <c r="I413" s="138"/>
      <c r="J413" s="139">
        <f>ROUND(I413*H413,2)</f>
        <v>0</v>
      </c>
      <c r="K413" s="135" t="s">
        <v>193</v>
      </c>
      <c r="L413" s="33"/>
      <c r="M413" s="140" t="s">
        <v>1</v>
      </c>
      <c r="N413" s="141" t="s">
        <v>46</v>
      </c>
      <c r="P413" s="142">
        <f>O413*H413</f>
        <v>0</v>
      </c>
      <c r="Q413" s="142">
        <v>0</v>
      </c>
      <c r="R413" s="142">
        <f>Q413*H413</f>
        <v>0</v>
      </c>
      <c r="S413" s="142">
        <v>0.108</v>
      </c>
      <c r="T413" s="143">
        <f>S413*H413</f>
        <v>4.6440000000000001</v>
      </c>
      <c r="AR413" s="144" t="s">
        <v>194</v>
      </c>
      <c r="AT413" s="144" t="s">
        <v>189</v>
      </c>
      <c r="AU413" s="144" t="s">
        <v>205</v>
      </c>
      <c r="AY413" s="18" t="s">
        <v>187</v>
      </c>
      <c r="BE413" s="145">
        <f>IF(N413="základní",J413,0)</f>
        <v>0</v>
      </c>
      <c r="BF413" s="145">
        <f>IF(N413="snížená",J413,0)</f>
        <v>0</v>
      </c>
      <c r="BG413" s="145">
        <f>IF(N413="zákl. přenesená",J413,0)</f>
        <v>0</v>
      </c>
      <c r="BH413" s="145">
        <f>IF(N413="sníž. přenesená",J413,0)</f>
        <v>0</v>
      </c>
      <c r="BI413" s="145">
        <f>IF(N413="nulová",J413,0)</f>
        <v>0</v>
      </c>
      <c r="BJ413" s="18" t="s">
        <v>21</v>
      </c>
      <c r="BK413" s="145">
        <f>ROUND(I413*H413,2)</f>
        <v>0</v>
      </c>
      <c r="BL413" s="18" t="s">
        <v>194</v>
      </c>
      <c r="BM413" s="144" t="s">
        <v>657</v>
      </c>
    </row>
    <row r="414" spans="2:65" s="1" customFormat="1" ht="19.2">
      <c r="B414" s="33"/>
      <c r="D414" s="147" t="s">
        <v>219</v>
      </c>
      <c r="F414" s="167" t="s">
        <v>658</v>
      </c>
      <c r="I414" s="168"/>
      <c r="L414" s="33"/>
      <c r="M414" s="169"/>
      <c r="T414" s="57"/>
      <c r="AT414" s="18" t="s">
        <v>219</v>
      </c>
      <c r="AU414" s="18" t="s">
        <v>205</v>
      </c>
    </row>
    <row r="415" spans="2:65" s="12" customFormat="1" ht="10.199999999999999">
      <c r="B415" s="146"/>
      <c r="D415" s="147" t="s">
        <v>196</v>
      </c>
      <c r="E415" s="148" t="s">
        <v>1</v>
      </c>
      <c r="F415" s="149" t="s">
        <v>436</v>
      </c>
      <c r="H415" s="150">
        <v>43</v>
      </c>
      <c r="I415" s="151"/>
      <c r="L415" s="146"/>
      <c r="M415" s="152"/>
      <c r="T415" s="153"/>
      <c r="AT415" s="148" t="s">
        <v>196</v>
      </c>
      <c r="AU415" s="148" t="s">
        <v>205</v>
      </c>
      <c r="AV415" s="12" t="s">
        <v>91</v>
      </c>
      <c r="AW415" s="12" t="s">
        <v>36</v>
      </c>
      <c r="AX415" s="12" t="s">
        <v>21</v>
      </c>
      <c r="AY415" s="148" t="s">
        <v>187</v>
      </c>
    </row>
    <row r="416" spans="2:65" s="11" customFormat="1" ht="22.8" customHeight="1">
      <c r="B416" s="121"/>
      <c r="D416" s="122" t="s">
        <v>80</v>
      </c>
      <c r="E416" s="131" t="s">
        <v>659</v>
      </c>
      <c r="F416" s="131" t="s">
        <v>660</v>
      </c>
      <c r="I416" s="124"/>
      <c r="J416" s="132">
        <f>BK416</f>
        <v>0</v>
      </c>
      <c r="L416" s="121"/>
      <c r="M416" s="126"/>
      <c r="P416" s="127">
        <f>SUM(P417:P491)</f>
        <v>0</v>
      </c>
      <c r="R416" s="127">
        <f>SUM(R417:R491)</f>
        <v>0</v>
      </c>
      <c r="T416" s="128">
        <f>SUM(T417:T491)</f>
        <v>0</v>
      </c>
      <c r="AR416" s="122" t="s">
        <v>21</v>
      </c>
      <c r="AT416" s="129" t="s">
        <v>80</v>
      </c>
      <c r="AU416" s="129" t="s">
        <v>21</v>
      </c>
      <c r="AY416" s="122" t="s">
        <v>187</v>
      </c>
      <c r="BK416" s="130">
        <f>SUM(BK417:BK491)</f>
        <v>0</v>
      </c>
    </row>
    <row r="417" spans="2:65" s="1" customFormat="1" ht="24.15" customHeight="1">
      <c r="B417" s="33"/>
      <c r="C417" s="133" t="s">
        <v>661</v>
      </c>
      <c r="D417" s="133" t="s">
        <v>189</v>
      </c>
      <c r="E417" s="134" t="s">
        <v>662</v>
      </c>
      <c r="F417" s="135" t="s">
        <v>663</v>
      </c>
      <c r="G417" s="136" t="s">
        <v>230</v>
      </c>
      <c r="H417" s="137">
        <v>379.79599999999999</v>
      </c>
      <c r="I417" s="138"/>
      <c r="J417" s="139">
        <f>ROUND(I417*H417,2)</f>
        <v>0</v>
      </c>
      <c r="K417" s="135" t="s">
        <v>193</v>
      </c>
      <c r="L417" s="33"/>
      <c r="M417" s="140" t="s">
        <v>1</v>
      </c>
      <c r="N417" s="141" t="s">
        <v>46</v>
      </c>
      <c r="P417" s="142">
        <f>O417*H417</f>
        <v>0</v>
      </c>
      <c r="Q417" s="142">
        <v>0</v>
      </c>
      <c r="R417" s="142">
        <f>Q417*H417</f>
        <v>0</v>
      </c>
      <c r="S417" s="142">
        <v>0</v>
      </c>
      <c r="T417" s="143">
        <f>S417*H417</f>
        <v>0</v>
      </c>
      <c r="AR417" s="144" t="s">
        <v>194</v>
      </c>
      <c r="AT417" s="144" t="s">
        <v>189</v>
      </c>
      <c r="AU417" s="144" t="s">
        <v>91</v>
      </c>
      <c r="AY417" s="18" t="s">
        <v>187</v>
      </c>
      <c r="BE417" s="145">
        <f>IF(N417="základní",J417,0)</f>
        <v>0</v>
      </c>
      <c r="BF417" s="145">
        <f>IF(N417="snížená",J417,0)</f>
        <v>0</v>
      </c>
      <c r="BG417" s="145">
        <f>IF(N417="zákl. přenesená",J417,0)</f>
        <v>0</v>
      </c>
      <c r="BH417" s="145">
        <f>IF(N417="sníž. přenesená",J417,0)</f>
        <v>0</v>
      </c>
      <c r="BI417" s="145">
        <f>IF(N417="nulová",J417,0)</f>
        <v>0</v>
      </c>
      <c r="BJ417" s="18" t="s">
        <v>21</v>
      </c>
      <c r="BK417" s="145">
        <f>ROUND(I417*H417,2)</f>
        <v>0</v>
      </c>
      <c r="BL417" s="18" t="s">
        <v>194</v>
      </c>
      <c r="BM417" s="144" t="s">
        <v>664</v>
      </c>
    </row>
    <row r="418" spans="2:65" s="14" customFormat="1" ht="10.199999999999999">
      <c r="B418" s="161"/>
      <c r="D418" s="147" t="s">
        <v>196</v>
      </c>
      <c r="E418" s="162" t="s">
        <v>1</v>
      </c>
      <c r="F418" s="163" t="s">
        <v>665</v>
      </c>
      <c r="H418" s="162" t="s">
        <v>1</v>
      </c>
      <c r="I418" s="164"/>
      <c r="L418" s="161"/>
      <c r="M418" s="165"/>
      <c r="T418" s="166"/>
      <c r="AT418" s="162" t="s">
        <v>196</v>
      </c>
      <c r="AU418" s="162" t="s">
        <v>91</v>
      </c>
      <c r="AV418" s="14" t="s">
        <v>21</v>
      </c>
      <c r="AW418" s="14" t="s">
        <v>36</v>
      </c>
      <c r="AX418" s="14" t="s">
        <v>81</v>
      </c>
      <c r="AY418" s="162" t="s">
        <v>187</v>
      </c>
    </row>
    <row r="419" spans="2:65" s="12" customFormat="1" ht="10.199999999999999">
      <c r="B419" s="146"/>
      <c r="D419" s="147" t="s">
        <v>196</v>
      </c>
      <c r="E419" s="148" t="s">
        <v>1</v>
      </c>
      <c r="F419" s="149" t="s">
        <v>666</v>
      </c>
      <c r="H419" s="150">
        <v>44.930999999999997</v>
      </c>
      <c r="I419" s="151"/>
      <c r="L419" s="146"/>
      <c r="M419" s="152"/>
      <c r="T419" s="153"/>
      <c r="AT419" s="148" t="s">
        <v>196</v>
      </c>
      <c r="AU419" s="148" t="s">
        <v>91</v>
      </c>
      <c r="AV419" s="12" t="s">
        <v>91</v>
      </c>
      <c r="AW419" s="12" t="s">
        <v>36</v>
      </c>
      <c r="AX419" s="12" t="s">
        <v>81</v>
      </c>
      <c r="AY419" s="148" t="s">
        <v>187</v>
      </c>
    </row>
    <row r="420" spans="2:65" s="12" customFormat="1" ht="10.199999999999999">
      <c r="B420" s="146"/>
      <c r="D420" s="147" t="s">
        <v>196</v>
      </c>
      <c r="E420" s="148" t="s">
        <v>1</v>
      </c>
      <c r="F420" s="149" t="s">
        <v>667</v>
      </c>
      <c r="H420" s="150">
        <v>15.015000000000001</v>
      </c>
      <c r="I420" s="151"/>
      <c r="L420" s="146"/>
      <c r="M420" s="152"/>
      <c r="T420" s="153"/>
      <c r="AT420" s="148" t="s">
        <v>196</v>
      </c>
      <c r="AU420" s="148" t="s">
        <v>91</v>
      </c>
      <c r="AV420" s="12" t="s">
        <v>91</v>
      </c>
      <c r="AW420" s="12" t="s">
        <v>36</v>
      </c>
      <c r="AX420" s="12" t="s">
        <v>81</v>
      </c>
      <c r="AY420" s="148" t="s">
        <v>187</v>
      </c>
    </row>
    <row r="421" spans="2:65" s="12" customFormat="1" ht="10.199999999999999">
      <c r="B421" s="146"/>
      <c r="D421" s="147" t="s">
        <v>196</v>
      </c>
      <c r="E421" s="148" t="s">
        <v>1</v>
      </c>
      <c r="F421" s="149" t="s">
        <v>668</v>
      </c>
      <c r="H421" s="150">
        <v>319.85000000000002</v>
      </c>
      <c r="I421" s="151"/>
      <c r="L421" s="146"/>
      <c r="M421" s="152"/>
      <c r="T421" s="153"/>
      <c r="AT421" s="148" t="s">
        <v>196</v>
      </c>
      <c r="AU421" s="148" t="s">
        <v>91</v>
      </c>
      <c r="AV421" s="12" t="s">
        <v>91</v>
      </c>
      <c r="AW421" s="12" t="s">
        <v>36</v>
      </c>
      <c r="AX421" s="12" t="s">
        <v>81</v>
      </c>
      <c r="AY421" s="148" t="s">
        <v>187</v>
      </c>
    </row>
    <row r="422" spans="2:65" s="13" customFormat="1" ht="10.199999999999999">
      <c r="B422" s="154"/>
      <c r="D422" s="147" t="s">
        <v>196</v>
      </c>
      <c r="E422" s="155" t="s">
        <v>1</v>
      </c>
      <c r="F422" s="156" t="s">
        <v>198</v>
      </c>
      <c r="H422" s="157">
        <v>379.79600000000005</v>
      </c>
      <c r="I422" s="158"/>
      <c r="L422" s="154"/>
      <c r="M422" s="159"/>
      <c r="T422" s="160"/>
      <c r="AT422" s="155" t="s">
        <v>196</v>
      </c>
      <c r="AU422" s="155" t="s">
        <v>91</v>
      </c>
      <c r="AV422" s="13" t="s">
        <v>194</v>
      </c>
      <c r="AW422" s="13" t="s">
        <v>36</v>
      </c>
      <c r="AX422" s="13" t="s">
        <v>21</v>
      </c>
      <c r="AY422" s="155" t="s">
        <v>187</v>
      </c>
    </row>
    <row r="423" spans="2:65" s="1" customFormat="1" ht="24.15" customHeight="1">
      <c r="B423" s="33"/>
      <c r="C423" s="133" t="s">
        <v>669</v>
      </c>
      <c r="D423" s="133" t="s">
        <v>189</v>
      </c>
      <c r="E423" s="134" t="s">
        <v>670</v>
      </c>
      <c r="F423" s="135" t="s">
        <v>671</v>
      </c>
      <c r="G423" s="136" t="s">
        <v>230</v>
      </c>
      <c r="H423" s="137">
        <v>3418.1640000000002</v>
      </c>
      <c r="I423" s="138"/>
      <c r="J423" s="139">
        <f>ROUND(I423*H423,2)</f>
        <v>0</v>
      </c>
      <c r="K423" s="135" t="s">
        <v>193</v>
      </c>
      <c r="L423" s="33"/>
      <c r="M423" s="140" t="s">
        <v>1</v>
      </c>
      <c r="N423" s="141" t="s">
        <v>46</v>
      </c>
      <c r="P423" s="142">
        <f>O423*H423</f>
        <v>0</v>
      </c>
      <c r="Q423" s="142">
        <v>0</v>
      </c>
      <c r="R423" s="142">
        <f>Q423*H423</f>
        <v>0</v>
      </c>
      <c r="S423" s="142">
        <v>0</v>
      </c>
      <c r="T423" s="143">
        <f>S423*H423</f>
        <v>0</v>
      </c>
      <c r="AR423" s="144" t="s">
        <v>194</v>
      </c>
      <c r="AT423" s="144" t="s">
        <v>189</v>
      </c>
      <c r="AU423" s="144" t="s">
        <v>91</v>
      </c>
      <c r="AY423" s="18" t="s">
        <v>187</v>
      </c>
      <c r="BE423" s="145">
        <f>IF(N423="základní",J423,0)</f>
        <v>0</v>
      </c>
      <c r="BF423" s="145">
        <f>IF(N423="snížená",J423,0)</f>
        <v>0</v>
      </c>
      <c r="BG423" s="145">
        <f>IF(N423="zákl. přenesená",J423,0)</f>
        <v>0</v>
      </c>
      <c r="BH423" s="145">
        <f>IF(N423="sníž. přenesená",J423,0)</f>
        <v>0</v>
      </c>
      <c r="BI423" s="145">
        <f>IF(N423="nulová",J423,0)</f>
        <v>0</v>
      </c>
      <c r="BJ423" s="18" t="s">
        <v>21</v>
      </c>
      <c r="BK423" s="145">
        <f>ROUND(I423*H423,2)</f>
        <v>0</v>
      </c>
      <c r="BL423" s="18" t="s">
        <v>194</v>
      </c>
      <c r="BM423" s="144" t="s">
        <v>672</v>
      </c>
    </row>
    <row r="424" spans="2:65" s="1" customFormat="1" ht="19.2">
      <c r="B424" s="33"/>
      <c r="D424" s="147" t="s">
        <v>219</v>
      </c>
      <c r="F424" s="167" t="s">
        <v>220</v>
      </c>
      <c r="I424" s="168"/>
      <c r="L424" s="33"/>
      <c r="M424" s="169"/>
      <c r="T424" s="57"/>
      <c r="AT424" s="18" t="s">
        <v>219</v>
      </c>
      <c r="AU424" s="18" t="s">
        <v>91</v>
      </c>
    </row>
    <row r="425" spans="2:65" s="14" customFormat="1" ht="10.199999999999999">
      <c r="B425" s="161"/>
      <c r="D425" s="147" t="s">
        <v>196</v>
      </c>
      <c r="E425" s="162" t="s">
        <v>1</v>
      </c>
      <c r="F425" s="163" t="s">
        <v>665</v>
      </c>
      <c r="H425" s="162" t="s">
        <v>1</v>
      </c>
      <c r="I425" s="164"/>
      <c r="L425" s="161"/>
      <c r="M425" s="165"/>
      <c r="T425" s="166"/>
      <c r="AT425" s="162" t="s">
        <v>196</v>
      </c>
      <c r="AU425" s="162" t="s">
        <v>91</v>
      </c>
      <c r="AV425" s="14" t="s">
        <v>21</v>
      </c>
      <c r="AW425" s="14" t="s">
        <v>36</v>
      </c>
      <c r="AX425" s="14" t="s">
        <v>81</v>
      </c>
      <c r="AY425" s="162" t="s">
        <v>187</v>
      </c>
    </row>
    <row r="426" spans="2:65" s="12" customFormat="1" ht="10.199999999999999">
      <c r="B426" s="146"/>
      <c r="D426" s="147" t="s">
        <v>196</v>
      </c>
      <c r="E426" s="148" t="s">
        <v>1</v>
      </c>
      <c r="F426" s="149" t="s">
        <v>673</v>
      </c>
      <c r="H426" s="150">
        <v>404.37900000000002</v>
      </c>
      <c r="I426" s="151"/>
      <c r="L426" s="146"/>
      <c r="M426" s="152"/>
      <c r="T426" s="153"/>
      <c r="AT426" s="148" t="s">
        <v>196</v>
      </c>
      <c r="AU426" s="148" t="s">
        <v>91</v>
      </c>
      <c r="AV426" s="12" t="s">
        <v>91</v>
      </c>
      <c r="AW426" s="12" t="s">
        <v>36</v>
      </c>
      <c r="AX426" s="12" t="s">
        <v>81</v>
      </c>
      <c r="AY426" s="148" t="s">
        <v>187</v>
      </c>
    </row>
    <row r="427" spans="2:65" s="12" customFormat="1" ht="10.199999999999999">
      <c r="B427" s="146"/>
      <c r="D427" s="147" t="s">
        <v>196</v>
      </c>
      <c r="E427" s="148" t="s">
        <v>1</v>
      </c>
      <c r="F427" s="149" t="s">
        <v>674</v>
      </c>
      <c r="H427" s="150">
        <v>135.13499999999999</v>
      </c>
      <c r="I427" s="151"/>
      <c r="L427" s="146"/>
      <c r="M427" s="152"/>
      <c r="T427" s="153"/>
      <c r="AT427" s="148" t="s">
        <v>196</v>
      </c>
      <c r="AU427" s="148" t="s">
        <v>91</v>
      </c>
      <c r="AV427" s="12" t="s">
        <v>91</v>
      </c>
      <c r="AW427" s="12" t="s">
        <v>36</v>
      </c>
      <c r="AX427" s="12" t="s">
        <v>81</v>
      </c>
      <c r="AY427" s="148" t="s">
        <v>187</v>
      </c>
    </row>
    <row r="428" spans="2:65" s="12" customFormat="1" ht="10.199999999999999">
      <c r="B428" s="146"/>
      <c r="D428" s="147" t="s">
        <v>196</v>
      </c>
      <c r="E428" s="148" t="s">
        <v>1</v>
      </c>
      <c r="F428" s="149" t="s">
        <v>675</v>
      </c>
      <c r="H428" s="150">
        <v>2878.65</v>
      </c>
      <c r="I428" s="151"/>
      <c r="L428" s="146"/>
      <c r="M428" s="152"/>
      <c r="T428" s="153"/>
      <c r="AT428" s="148" t="s">
        <v>196</v>
      </c>
      <c r="AU428" s="148" t="s">
        <v>91</v>
      </c>
      <c r="AV428" s="12" t="s">
        <v>91</v>
      </c>
      <c r="AW428" s="12" t="s">
        <v>36</v>
      </c>
      <c r="AX428" s="12" t="s">
        <v>81</v>
      </c>
      <c r="AY428" s="148" t="s">
        <v>187</v>
      </c>
    </row>
    <row r="429" spans="2:65" s="13" customFormat="1" ht="10.199999999999999">
      <c r="B429" s="154"/>
      <c r="D429" s="147" t="s">
        <v>196</v>
      </c>
      <c r="E429" s="155" t="s">
        <v>1</v>
      </c>
      <c r="F429" s="156" t="s">
        <v>198</v>
      </c>
      <c r="H429" s="157">
        <v>3418.1640000000002</v>
      </c>
      <c r="I429" s="158"/>
      <c r="L429" s="154"/>
      <c r="M429" s="159"/>
      <c r="T429" s="160"/>
      <c r="AT429" s="155" t="s">
        <v>196</v>
      </c>
      <c r="AU429" s="155" t="s">
        <v>91</v>
      </c>
      <c r="AV429" s="13" t="s">
        <v>194</v>
      </c>
      <c r="AW429" s="13" t="s">
        <v>36</v>
      </c>
      <c r="AX429" s="13" t="s">
        <v>21</v>
      </c>
      <c r="AY429" s="155" t="s">
        <v>187</v>
      </c>
    </row>
    <row r="430" spans="2:65" s="1" customFormat="1" ht="24.15" customHeight="1">
      <c r="B430" s="33"/>
      <c r="C430" s="133" t="s">
        <v>676</v>
      </c>
      <c r="D430" s="133" t="s">
        <v>189</v>
      </c>
      <c r="E430" s="134" t="s">
        <v>677</v>
      </c>
      <c r="F430" s="135" t="s">
        <v>678</v>
      </c>
      <c r="G430" s="136" t="s">
        <v>230</v>
      </c>
      <c r="H430" s="137">
        <v>474.101</v>
      </c>
      <c r="I430" s="138"/>
      <c r="J430" s="139">
        <f>ROUND(I430*H430,2)</f>
        <v>0</v>
      </c>
      <c r="K430" s="135" t="s">
        <v>193</v>
      </c>
      <c r="L430" s="33"/>
      <c r="M430" s="140" t="s">
        <v>1</v>
      </c>
      <c r="N430" s="141" t="s">
        <v>46</v>
      </c>
      <c r="P430" s="142">
        <f>O430*H430</f>
        <v>0</v>
      </c>
      <c r="Q430" s="142">
        <v>0</v>
      </c>
      <c r="R430" s="142">
        <f>Q430*H430</f>
        <v>0</v>
      </c>
      <c r="S430" s="142">
        <v>0</v>
      </c>
      <c r="T430" s="143">
        <f>S430*H430</f>
        <v>0</v>
      </c>
      <c r="AR430" s="144" t="s">
        <v>194</v>
      </c>
      <c r="AT430" s="144" t="s">
        <v>189</v>
      </c>
      <c r="AU430" s="144" t="s">
        <v>91</v>
      </c>
      <c r="AY430" s="18" t="s">
        <v>187</v>
      </c>
      <c r="BE430" s="145">
        <f>IF(N430="základní",J430,0)</f>
        <v>0</v>
      </c>
      <c r="BF430" s="145">
        <f>IF(N430="snížená",J430,0)</f>
        <v>0</v>
      </c>
      <c r="BG430" s="145">
        <f>IF(N430="zákl. přenesená",J430,0)</f>
        <v>0</v>
      </c>
      <c r="BH430" s="145">
        <f>IF(N430="sníž. přenesená",J430,0)</f>
        <v>0</v>
      </c>
      <c r="BI430" s="145">
        <f>IF(N430="nulová",J430,0)</f>
        <v>0</v>
      </c>
      <c r="BJ430" s="18" t="s">
        <v>21</v>
      </c>
      <c r="BK430" s="145">
        <f>ROUND(I430*H430,2)</f>
        <v>0</v>
      </c>
      <c r="BL430" s="18" t="s">
        <v>194</v>
      </c>
      <c r="BM430" s="144" t="s">
        <v>679</v>
      </c>
    </row>
    <row r="431" spans="2:65" s="14" customFormat="1" ht="10.199999999999999">
      <c r="B431" s="161"/>
      <c r="D431" s="147" t="s">
        <v>196</v>
      </c>
      <c r="E431" s="162" t="s">
        <v>1</v>
      </c>
      <c r="F431" s="163" t="s">
        <v>680</v>
      </c>
      <c r="H431" s="162" t="s">
        <v>1</v>
      </c>
      <c r="I431" s="164"/>
      <c r="L431" s="161"/>
      <c r="M431" s="165"/>
      <c r="T431" s="166"/>
      <c r="AT431" s="162" t="s">
        <v>196</v>
      </c>
      <c r="AU431" s="162" t="s">
        <v>91</v>
      </c>
      <c r="AV431" s="14" t="s">
        <v>21</v>
      </c>
      <c r="AW431" s="14" t="s">
        <v>36</v>
      </c>
      <c r="AX431" s="14" t="s">
        <v>81</v>
      </c>
      <c r="AY431" s="162" t="s">
        <v>187</v>
      </c>
    </row>
    <row r="432" spans="2:65" s="12" customFormat="1" ht="10.199999999999999">
      <c r="B432" s="146"/>
      <c r="D432" s="147" t="s">
        <v>196</v>
      </c>
      <c r="E432" s="148" t="s">
        <v>1</v>
      </c>
      <c r="F432" s="149" t="s">
        <v>681</v>
      </c>
      <c r="H432" s="150">
        <v>151.45699999999999</v>
      </c>
      <c r="I432" s="151"/>
      <c r="L432" s="146"/>
      <c r="M432" s="152"/>
      <c r="T432" s="153"/>
      <c r="AT432" s="148" t="s">
        <v>196</v>
      </c>
      <c r="AU432" s="148" t="s">
        <v>91</v>
      </c>
      <c r="AV432" s="12" t="s">
        <v>91</v>
      </c>
      <c r="AW432" s="12" t="s">
        <v>36</v>
      </c>
      <c r="AX432" s="12" t="s">
        <v>81</v>
      </c>
      <c r="AY432" s="148" t="s">
        <v>187</v>
      </c>
    </row>
    <row r="433" spans="2:51" s="12" customFormat="1" ht="10.199999999999999">
      <c r="B433" s="146"/>
      <c r="D433" s="147" t="s">
        <v>196</v>
      </c>
      <c r="E433" s="148" t="s">
        <v>1</v>
      </c>
      <c r="F433" s="149" t="s">
        <v>682</v>
      </c>
      <c r="H433" s="150">
        <v>33.15</v>
      </c>
      <c r="I433" s="151"/>
      <c r="L433" s="146"/>
      <c r="M433" s="152"/>
      <c r="T433" s="153"/>
      <c r="AT433" s="148" t="s">
        <v>196</v>
      </c>
      <c r="AU433" s="148" t="s">
        <v>91</v>
      </c>
      <c r="AV433" s="12" t="s">
        <v>91</v>
      </c>
      <c r="AW433" s="12" t="s">
        <v>36</v>
      </c>
      <c r="AX433" s="12" t="s">
        <v>81</v>
      </c>
      <c r="AY433" s="148" t="s">
        <v>187</v>
      </c>
    </row>
    <row r="434" spans="2:51" s="12" customFormat="1" ht="10.199999999999999">
      <c r="B434" s="146"/>
      <c r="D434" s="147" t="s">
        <v>196</v>
      </c>
      <c r="E434" s="148" t="s">
        <v>1</v>
      </c>
      <c r="F434" s="149" t="s">
        <v>683</v>
      </c>
      <c r="H434" s="150">
        <v>12.71</v>
      </c>
      <c r="I434" s="151"/>
      <c r="L434" s="146"/>
      <c r="M434" s="152"/>
      <c r="T434" s="153"/>
      <c r="AT434" s="148" t="s">
        <v>196</v>
      </c>
      <c r="AU434" s="148" t="s">
        <v>91</v>
      </c>
      <c r="AV434" s="12" t="s">
        <v>91</v>
      </c>
      <c r="AW434" s="12" t="s">
        <v>36</v>
      </c>
      <c r="AX434" s="12" t="s">
        <v>81</v>
      </c>
      <c r="AY434" s="148" t="s">
        <v>187</v>
      </c>
    </row>
    <row r="435" spans="2:51" s="12" customFormat="1" ht="10.199999999999999">
      <c r="B435" s="146"/>
      <c r="D435" s="147" t="s">
        <v>196</v>
      </c>
      <c r="E435" s="148" t="s">
        <v>1</v>
      </c>
      <c r="F435" s="149" t="s">
        <v>684</v>
      </c>
      <c r="H435" s="150">
        <v>9.375</v>
      </c>
      <c r="I435" s="151"/>
      <c r="L435" s="146"/>
      <c r="M435" s="152"/>
      <c r="T435" s="153"/>
      <c r="AT435" s="148" t="s">
        <v>196</v>
      </c>
      <c r="AU435" s="148" t="s">
        <v>91</v>
      </c>
      <c r="AV435" s="12" t="s">
        <v>91</v>
      </c>
      <c r="AW435" s="12" t="s">
        <v>36</v>
      </c>
      <c r="AX435" s="12" t="s">
        <v>81</v>
      </c>
      <c r="AY435" s="148" t="s">
        <v>187</v>
      </c>
    </row>
    <row r="436" spans="2:51" s="12" customFormat="1" ht="10.199999999999999">
      <c r="B436" s="146"/>
      <c r="D436" s="147" t="s">
        <v>196</v>
      </c>
      <c r="E436" s="148" t="s">
        <v>1</v>
      </c>
      <c r="F436" s="149" t="s">
        <v>685</v>
      </c>
      <c r="H436" s="150">
        <v>5.6660000000000004</v>
      </c>
      <c r="I436" s="151"/>
      <c r="L436" s="146"/>
      <c r="M436" s="152"/>
      <c r="T436" s="153"/>
      <c r="AT436" s="148" t="s">
        <v>196</v>
      </c>
      <c r="AU436" s="148" t="s">
        <v>91</v>
      </c>
      <c r="AV436" s="12" t="s">
        <v>91</v>
      </c>
      <c r="AW436" s="12" t="s">
        <v>36</v>
      </c>
      <c r="AX436" s="12" t="s">
        <v>81</v>
      </c>
      <c r="AY436" s="148" t="s">
        <v>187</v>
      </c>
    </row>
    <row r="437" spans="2:51" s="15" customFormat="1" ht="10.199999999999999">
      <c r="B437" s="180"/>
      <c r="D437" s="147" t="s">
        <v>196</v>
      </c>
      <c r="E437" s="181" t="s">
        <v>1</v>
      </c>
      <c r="F437" s="182" t="s">
        <v>314</v>
      </c>
      <c r="H437" s="183">
        <v>212.358</v>
      </c>
      <c r="I437" s="184"/>
      <c r="L437" s="180"/>
      <c r="M437" s="185"/>
      <c r="T437" s="186"/>
      <c r="AT437" s="181" t="s">
        <v>196</v>
      </c>
      <c r="AU437" s="181" t="s">
        <v>91</v>
      </c>
      <c r="AV437" s="15" t="s">
        <v>205</v>
      </c>
      <c r="AW437" s="15" t="s">
        <v>36</v>
      </c>
      <c r="AX437" s="15" t="s">
        <v>81</v>
      </c>
      <c r="AY437" s="181" t="s">
        <v>187</v>
      </c>
    </row>
    <row r="438" spans="2:51" s="12" customFormat="1" ht="10.199999999999999">
      <c r="B438" s="146"/>
      <c r="D438" s="147" t="s">
        <v>196</v>
      </c>
      <c r="E438" s="148" t="s">
        <v>1</v>
      </c>
      <c r="F438" s="149" t="s">
        <v>686</v>
      </c>
      <c r="H438" s="150">
        <v>26.818999999999999</v>
      </c>
      <c r="I438" s="151"/>
      <c r="L438" s="146"/>
      <c r="M438" s="152"/>
      <c r="T438" s="153"/>
      <c r="AT438" s="148" t="s">
        <v>196</v>
      </c>
      <c r="AU438" s="148" t="s">
        <v>91</v>
      </c>
      <c r="AV438" s="12" t="s">
        <v>91</v>
      </c>
      <c r="AW438" s="12" t="s">
        <v>36</v>
      </c>
      <c r="AX438" s="12" t="s">
        <v>81</v>
      </c>
      <c r="AY438" s="148" t="s">
        <v>187</v>
      </c>
    </row>
    <row r="439" spans="2:51" s="12" customFormat="1" ht="10.199999999999999">
      <c r="B439" s="146"/>
      <c r="D439" s="147" t="s">
        <v>196</v>
      </c>
      <c r="E439" s="148" t="s">
        <v>1</v>
      </c>
      <c r="F439" s="149" t="s">
        <v>687</v>
      </c>
      <c r="H439" s="150">
        <v>112.812</v>
      </c>
      <c r="I439" s="151"/>
      <c r="L439" s="146"/>
      <c r="M439" s="152"/>
      <c r="T439" s="153"/>
      <c r="AT439" s="148" t="s">
        <v>196</v>
      </c>
      <c r="AU439" s="148" t="s">
        <v>91</v>
      </c>
      <c r="AV439" s="12" t="s">
        <v>91</v>
      </c>
      <c r="AW439" s="12" t="s">
        <v>36</v>
      </c>
      <c r="AX439" s="12" t="s">
        <v>81</v>
      </c>
      <c r="AY439" s="148" t="s">
        <v>187</v>
      </c>
    </row>
    <row r="440" spans="2:51" s="12" customFormat="1" ht="10.199999999999999">
      <c r="B440" s="146"/>
      <c r="D440" s="147" t="s">
        <v>196</v>
      </c>
      <c r="E440" s="148" t="s">
        <v>1</v>
      </c>
      <c r="F440" s="149" t="s">
        <v>688</v>
      </c>
      <c r="H440" s="150">
        <v>48.347999999999999</v>
      </c>
      <c r="I440" s="151"/>
      <c r="L440" s="146"/>
      <c r="M440" s="152"/>
      <c r="T440" s="153"/>
      <c r="AT440" s="148" t="s">
        <v>196</v>
      </c>
      <c r="AU440" s="148" t="s">
        <v>91</v>
      </c>
      <c r="AV440" s="12" t="s">
        <v>91</v>
      </c>
      <c r="AW440" s="12" t="s">
        <v>36</v>
      </c>
      <c r="AX440" s="12" t="s">
        <v>81</v>
      </c>
      <c r="AY440" s="148" t="s">
        <v>187</v>
      </c>
    </row>
    <row r="441" spans="2:51" s="15" customFormat="1" ht="10.199999999999999">
      <c r="B441" s="180"/>
      <c r="D441" s="147" t="s">
        <v>196</v>
      </c>
      <c r="E441" s="181" t="s">
        <v>1</v>
      </c>
      <c r="F441" s="182" t="s">
        <v>314</v>
      </c>
      <c r="H441" s="183">
        <v>187.97899999999998</v>
      </c>
      <c r="I441" s="184"/>
      <c r="L441" s="180"/>
      <c r="M441" s="185"/>
      <c r="T441" s="186"/>
      <c r="AT441" s="181" t="s">
        <v>196</v>
      </c>
      <c r="AU441" s="181" t="s">
        <v>91</v>
      </c>
      <c r="AV441" s="15" t="s">
        <v>205</v>
      </c>
      <c r="AW441" s="15" t="s">
        <v>36</v>
      </c>
      <c r="AX441" s="15" t="s">
        <v>81</v>
      </c>
      <c r="AY441" s="181" t="s">
        <v>187</v>
      </c>
    </row>
    <row r="442" spans="2:51" s="14" customFormat="1" ht="10.199999999999999">
      <c r="B442" s="161"/>
      <c r="D442" s="147" t="s">
        <v>196</v>
      </c>
      <c r="E442" s="162" t="s">
        <v>1</v>
      </c>
      <c r="F442" s="163" t="s">
        <v>689</v>
      </c>
      <c r="H442" s="162" t="s">
        <v>1</v>
      </c>
      <c r="I442" s="164"/>
      <c r="L442" s="161"/>
      <c r="M442" s="165"/>
      <c r="T442" s="166"/>
      <c r="AT442" s="162" t="s">
        <v>196</v>
      </c>
      <c r="AU442" s="162" t="s">
        <v>91</v>
      </c>
      <c r="AV442" s="14" t="s">
        <v>21</v>
      </c>
      <c r="AW442" s="14" t="s">
        <v>36</v>
      </c>
      <c r="AX442" s="14" t="s">
        <v>81</v>
      </c>
      <c r="AY442" s="162" t="s">
        <v>187</v>
      </c>
    </row>
    <row r="443" spans="2:51" s="12" customFormat="1" ht="10.199999999999999">
      <c r="B443" s="146"/>
      <c r="D443" s="147" t="s">
        <v>196</v>
      </c>
      <c r="E443" s="148" t="s">
        <v>1</v>
      </c>
      <c r="F443" s="149" t="s">
        <v>690</v>
      </c>
      <c r="H443" s="150">
        <v>23.4</v>
      </c>
      <c r="I443" s="151"/>
      <c r="L443" s="146"/>
      <c r="M443" s="152"/>
      <c r="T443" s="153"/>
      <c r="AT443" s="148" t="s">
        <v>196</v>
      </c>
      <c r="AU443" s="148" t="s">
        <v>91</v>
      </c>
      <c r="AV443" s="12" t="s">
        <v>91</v>
      </c>
      <c r="AW443" s="12" t="s">
        <v>36</v>
      </c>
      <c r="AX443" s="12" t="s">
        <v>81</v>
      </c>
      <c r="AY443" s="148" t="s">
        <v>187</v>
      </c>
    </row>
    <row r="444" spans="2:51" s="12" customFormat="1" ht="10.199999999999999">
      <c r="B444" s="146"/>
      <c r="D444" s="147" t="s">
        <v>196</v>
      </c>
      <c r="E444" s="148" t="s">
        <v>1</v>
      </c>
      <c r="F444" s="149" t="s">
        <v>691</v>
      </c>
      <c r="H444" s="150">
        <v>6</v>
      </c>
      <c r="I444" s="151"/>
      <c r="L444" s="146"/>
      <c r="M444" s="152"/>
      <c r="T444" s="153"/>
      <c r="AT444" s="148" t="s">
        <v>196</v>
      </c>
      <c r="AU444" s="148" t="s">
        <v>91</v>
      </c>
      <c r="AV444" s="12" t="s">
        <v>91</v>
      </c>
      <c r="AW444" s="12" t="s">
        <v>36</v>
      </c>
      <c r="AX444" s="12" t="s">
        <v>81</v>
      </c>
      <c r="AY444" s="148" t="s">
        <v>187</v>
      </c>
    </row>
    <row r="445" spans="2:51" s="12" customFormat="1" ht="10.199999999999999">
      <c r="B445" s="146"/>
      <c r="D445" s="147" t="s">
        <v>196</v>
      </c>
      <c r="E445" s="148" t="s">
        <v>1</v>
      </c>
      <c r="F445" s="149" t="s">
        <v>692</v>
      </c>
      <c r="H445" s="150">
        <v>35.084000000000003</v>
      </c>
      <c r="I445" s="151"/>
      <c r="L445" s="146"/>
      <c r="M445" s="152"/>
      <c r="T445" s="153"/>
      <c r="AT445" s="148" t="s">
        <v>196</v>
      </c>
      <c r="AU445" s="148" t="s">
        <v>91</v>
      </c>
      <c r="AV445" s="12" t="s">
        <v>91</v>
      </c>
      <c r="AW445" s="12" t="s">
        <v>36</v>
      </c>
      <c r="AX445" s="12" t="s">
        <v>81</v>
      </c>
      <c r="AY445" s="148" t="s">
        <v>187</v>
      </c>
    </row>
    <row r="446" spans="2:51" s="12" customFormat="1" ht="10.199999999999999">
      <c r="B446" s="146"/>
      <c r="D446" s="147" t="s">
        <v>196</v>
      </c>
      <c r="E446" s="148" t="s">
        <v>1</v>
      </c>
      <c r="F446" s="149" t="s">
        <v>693</v>
      </c>
      <c r="H446" s="150">
        <v>9.2799999999999994</v>
      </c>
      <c r="I446" s="151"/>
      <c r="L446" s="146"/>
      <c r="M446" s="152"/>
      <c r="T446" s="153"/>
      <c r="AT446" s="148" t="s">
        <v>196</v>
      </c>
      <c r="AU446" s="148" t="s">
        <v>91</v>
      </c>
      <c r="AV446" s="12" t="s">
        <v>91</v>
      </c>
      <c r="AW446" s="12" t="s">
        <v>36</v>
      </c>
      <c r="AX446" s="12" t="s">
        <v>81</v>
      </c>
      <c r="AY446" s="148" t="s">
        <v>187</v>
      </c>
    </row>
    <row r="447" spans="2:51" s="15" customFormat="1" ht="10.199999999999999">
      <c r="B447" s="180"/>
      <c r="D447" s="147" t="s">
        <v>196</v>
      </c>
      <c r="E447" s="181" t="s">
        <v>1</v>
      </c>
      <c r="F447" s="182" t="s">
        <v>314</v>
      </c>
      <c r="H447" s="183">
        <v>73.76400000000001</v>
      </c>
      <c r="I447" s="184"/>
      <c r="L447" s="180"/>
      <c r="M447" s="185"/>
      <c r="T447" s="186"/>
      <c r="AT447" s="181" t="s">
        <v>196</v>
      </c>
      <c r="AU447" s="181" t="s">
        <v>91</v>
      </c>
      <c r="AV447" s="15" t="s">
        <v>205</v>
      </c>
      <c r="AW447" s="15" t="s">
        <v>36</v>
      </c>
      <c r="AX447" s="15" t="s">
        <v>81</v>
      </c>
      <c r="AY447" s="181" t="s">
        <v>187</v>
      </c>
    </row>
    <row r="448" spans="2:51" s="13" customFormat="1" ht="10.199999999999999">
      <c r="B448" s="154"/>
      <c r="D448" s="147" t="s">
        <v>196</v>
      </c>
      <c r="E448" s="155" t="s">
        <v>1</v>
      </c>
      <c r="F448" s="156" t="s">
        <v>198</v>
      </c>
      <c r="H448" s="157">
        <v>474.10099999999994</v>
      </c>
      <c r="I448" s="158"/>
      <c r="L448" s="154"/>
      <c r="M448" s="159"/>
      <c r="T448" s="160"/>
      <c r="AT448" s="155" t="s">
        <v>196</v>
      </c>
      <c r="AU448" s="155" t="s">
        <v>91</v>
      </c>
      <c r="AV448" s="13" t="s">
        <v>194</v>
      </c>
      <c r="AW448" s="13" t="s">
        <v>36</v>
      </c>
      <c r="AX448" s="13" t="s">
        <v>21</v>
      </c>
      <c r="AY448" s="155" t="s">
        <v>187</v>
      </c>
    </row>
    <row r="449" spans="2:65" s="1" customFormat="1" ht="24.15" customHeight="1">
      <c r="B449" s="33"/>
      <c r="C449" s="133" t="s">
        <v>694</v>
      </c>
      <c r="D449" s="133" t="s">
        <v>189</v>
      </c>
      <c r="E449" s="134" t="s">
        <v>695</v>
      </c>
      <c r="F449" s="135" t="s">
        <v>671</v>
      </c>
      <c r="G449" s="136" t="s">
        <v>230</v>
      </c>
      <c r="H449" s="137">
        <v>4381.567</v>
      </c>
      <c r="I449" s="138"/>
      <c r="J449" s="139">
        <f>ROUND(I449*H449,2)</f>
        <v>0</v>
      </c>
      <c r="K449" s="135" t="s">
        <v>193</v>
      </c>
      <c r="L449" s="33"/>
      <c r="M449" s="140" t="s">
        <v>1</v>
      </c>
      <c r="N449" s="141" t="s">
        <v>46</v>
      </c>
      <c r="P449" s="142">
        <f>O449*H449</f>
        <v>0</v>
      </c>
      <c r="Q449" s="142">
        <v>0</v>
      </c>
      <c r="R449" s="142">
        <f>Q449*H449</f>
        <v>0</v>
      </c>
      <c r="S449" s="142">
        <v>0</v>
      </c>
      <c r="T449" s="143">
        <f>S449*H449</f>
        <v>0</v>
      </c>
      <c r="AR449" s="144" t="s">
        <v>194</v>
      </c>
      <c r="AT449" s="144" t="s">
        <v>189</v>
      </c>
      <c r="AU449" s="144" t="s">
        <v>91</v>
      </c>
      <c r="AY449" s="18" t="s">
        <v>187</v>
      </c>
      <c r="BE449" s="145">
        <f>IF(N449="základní",J449,0)</f>
        <v>0</v>
      </c>
      <c r="BF449" s="145">
        <f>IF(N449="snížená",J449,0)</f>
        <v>0</v>
      </c>
      <c r="BG449" s="145">
        <f>IF(N449="zákl. přenesená",J449,0)</f>
        <v>0</v>
      </c>
      <c r="BH449" s="145">
        <f>IF(N449="sníž. přenesená",J449,0)</f>
        <v>0</v>
      </c>
      <c r="BI449" s="145">
        <f>IF(N449="nulová",J449,0)</f>
        <v>0</v>
      </c>
      <c r="BJ449" s="18" t="s">
        <v>21</v>
      </c>
      <c r="BK449" s="145">
        <f>ROUND(I449*H449,2)</f>
        <v>0</v>
      </c>
      <c r="BL449" s="18" t="s">
        <v>194</v>
      </c>
      <c r="BM449" s="144" t="s">
        <v>696</v>
      </c>
    </row>
    <row r="450" spans="2:65" s="1" customFormat="1" ht="19.2">
      <c r="B450" s="33"/>
      <c r="D450" s="147" t="s">
        <v>219</v>
      </c>
      <c r="F450" s="167" t="s">
        <v>220</v>
      </c>
      <c r="I450" s="168"/>
      <c r="L450" s="33"/>
      <c r="M450" s="169"/>
      <c r="T450" s="57"/>
      <c r="AT450" s="18" t="s">
        <v>219</v>
      </c>
      <c r="AU450" s="18" t="s">
        <v>91</v>
      </c>
    </row>
    <row r="451" spans="2:65" s="14" customFormat="1" ht="10.199999999999999">
      <c r="B451" s="161"/>
      <c r="D451" s="147" t="s">
        <v>196</v>
      </c>
      <c r="E451" s="162" t="s">
        <v>1</v>
      </c>
      <c r="F451" s="163" t="s">
        <v>680</v>
      </c>
      <c r="H451" s="162" t="s">
        <v>1</v>
      </c>
      <c r="I451" s="164"/>
      <c r="L451" s="161"/>
      <c r="M451" s="165"/>
      <c r="T451" s="166"/>
      <c r="AT451" s="162" t="s">
        <v>196</v>
      </c>
      <c r="AU451" s="162" t="s">
        <v>91</v>
      </c>
      <c r="AV451" s="14" t="s">
        <v>21</v>
      </c>
      <c r="AW451" s="14" t="s">
        <v>36</v>
      </c>
      <c r="AX451" s="14" t="s">
        <v>81</v>
      </c>
      <c r="AY451" s="162" t="s">
        <v>187</v>
      </c>
    </row>
    <row r="452" spans="2:65" s="12" customFormat="1" ht="10.199999999999999">
      <c r="B452" s="146"/>
      <c r="D452" s="147" t="s">
        <v>196</v>
      </c>
      <c r="E452" s="148" t="s">
        <v>1</v>
      </c>
      <c r="F452" s="149" t="s">
        <v>697</v>
      </c>
      <c r="H452" s="150">
        <v>1363.1130000000001</v>
      </c>
      <c r="I452" s="151"/>
      <c r="L452" s="146"/>
      <c r="M452" s="152"/>
      <c r="T452" s="153"/>
      <c r="AT452" s="148" t="s">
        <v>196</v>
      </c>
      <c r="AU452" s="148" t="s">
        <v>91</v>
      </c>
      <c r="AV452" s="12" t="s">
        <v>91</v>
      </c>
      <c r="AW452" s="12" t="s">
        <v>36</v>
      </c>
      <c r="AX452" s="12" t="s">
        <v>81</v>
      </c>
      <c r="AY452" s="148" t="s">
        <v>187</v>
      </c>
    </row>
    <row r="453" spans="2:65" s="12" customFormat="1" ht="10.199999999999999">
      <c r="B453" s="146"/>
      <c r="D453" s="147" t="s">
        <v>196</v>
      </c>
      <c r="E453" s="148" t="s">
        <v>1</v>
      </c>
      <c r="F453" s="149" t="s">
        <v>698</v>
      </c>
      <c r="H453" s="150">
        <v>298.35000000000002</v>
      </c>
      <c r="I453" s="151"/>
      <c r="L453" s="146"/>
      <c r="M453" s="152"/>
      <c r="T453" s="153"/>
      <c r="AT453" s="148" t="s">
        <v>196</v>
      </c>
      <c r="AU453" s="148" t="s">
        <v>91</v>
      </c>
      <c r="AV453" s="12" t="s">
        <v>91</v>
      </c>
      <c r="AW453" s="12" t="s">
        <v>36</v>
      </c>
      <c r="AX453" s="12" t="s">
        <v>81</v>
      </c>
      <c r="AY453" s="148" t="s">
        <v>187</v>
      </c>
    </row>
    <row r="454" spans="2:65" s="12" customFormat="1" ht="10.199999999999999">
      <c r="B454" s="146"/>
      <c r="D454" s="147" t="s">
        <v>196</v>
      </c>
      <c r="E454" s="148" t="s">
        <v>1</v>
      </c>
      <c r="F454" s="149" t="s">
        <v>699</v>
      </c>
      <c r="H454" s="150">
        <v>114.39</v>
      </c>
      <c r="I454" s="151"/>
      <c r="L454" s="146"/>
      <c r="M454" s="152"/>
      <c r="T454" s="153"/>
      <c r="AT454" s="148" t="s">
        <v>196</v>
      </c>
      <c r="AU454" s="148" t="s">
        <v>91</v>
      </c>
      <c r="AV454" s="12" t="s">
        <v>91</v>
      </c>
      <c r="AW454" s="12" t="s">
        <v>36</v>
      </c>
      <c r="AX454" s="12" t="s">
        <v>81</v>
      </c>
      <c r="AY454" s="148" t="s">
        <v>187</v>
      </c>
    </row>
    <row r="455" spans="2:65" s="12" customFormat="1" ht="10.199999999999999">
      <c r="B455" s="146"/>
      <c r="D455" s="147" t="s">
        <v>196</v>
      </c>
      <c r="E455" s="148" t="s">
        <v>1</v>
      </c>
      <c r="F455" s="149" t="s">
        <v>700</v>
      </c>
      <c r="H455" s="150">
        <v>84.375</v>
      </c>
      <c r="I455" s="151"/>
      <c r="L455" s="146"/>
      <c r="M455" s="152"/>
      <c r="T455" s="153"/>
      <c r="AT455" s="148" t="s">
        <v>196</v>
      </c>
      <c r="AU455" s="148" t="s">
        <v>91</v>
      </c>
      <c r="AV455" s="12" t="s">
        <v>91</v>
      </c>
      <c r="AW455" s="12" t="s">
        <v>36</v>
      </c>
      <c r="AX455" s="12" t="s">
        <v>81</v>
      </c>
      <c r="AY455" s="148" t="s">
        <v>187</v>
      </c>
    </row>
    <row r="456" spans="2:65" s="12" customFormat="1" ht="10.199999999999999">
      <c r="B456" s="146"/>
      <c r="D456" s="147" t="s">
        <v>196</v>
      </c>
      <c r="E456" s="148" t="s">
        <v>1</v>
      </c>
      <c r="F456" s="149" t="s">
        <v>701</v>
      </c>
      <c r="H456" s="150">
        <v>50.99</v>
      </c>
      <c r="I456" s="151"/>
      <c r="L456" s="146"/>
      <c r="M456" s="152"/>
      <c r="T456" s="153"/>
      <c r="AT456" s="148" t="s">
        <v>196</v>
      </c>
      <c r="AU456" s="148" t="s">
        <v>91</v>
      </c>
      <c r="AV456" s="12" t="s">
        <v>91</v>
      </c>
      <c r="AW456" s="12" t="s">
        <v>36</v>
      </c>
      <c r="AX456" s="12" t="s">
        <v>81</v>
      </c>
      <c r="AY456" s="148" t="s">
        <v>187</v>
      </c>
    </row>
    <row r="457" spans="2:65" s="15" customFormat="1" ht="10.199999999999999">
      <c r="B457" s="180"/>
      <c r="D457" s="147" t="s">
        <v>196</v>
      </c>
      <c r="E457" s="181" t="s">
        <v>1</v>
      </c>
      <c r="F457" s="182" t="s">
        <v>314</v>
      </c>
      <c r="H457" s="183">
        <v>1911.2180000000003</v>
      </c>
      <c r="I457" s="184"/>
      <c r="L457" s="180"/>
      <c r="M457" s="185"/>
      <c r="T457" s="186"/>
      <c r="AT457" s="181" t="s">
        <v>196</v>
      </c>
      <c r="AU457" s="181" t="s">
        <v>91</v>
      </c>
      <c r="AV457" s="15" t="s">
        <v>205</v>
      </c>
      <c r="AW457" s="15" t="s">
        <v>36</v>
      </c>
      <c r="AX457" s="15" t="s">
        <v>81</v>
      </c>
      <c r="AY457" s="181" t="s">
        <v>187</v>
      </c>
    </row>
    <row r="458" spans="2:65" s="12" customFormat="1" ht="10.199999999999999">
      <c r="B458" s="146"/>
      <c r="D458" s="147" t="s">
        <v>196</v>
      </c>
      <c r="E458" s="148" t="s">
        <v>1</v>
      </c>
      <c r="F458" s="149" t="s">
        <v>702</v>
      </c>
      <c r="H458" s="150">
        <v>241.37299999999999</v>
      </c>
      <c r="I458" s="151"/>
      <c r="L458" s="146"/>
      <c r="M458" s="152"/>
      <c r="T458" s="153"/>
      <c r="AT458" s="148" t="s">
        <v>196</v>
      </c>
      <c r="AU458" s="148" t="s">
        <v>91</v>
      </c>
      <c r="AV458" s="12" t="s">
        <v>91</v>
      </c>
      <c r="AW458" s="12" t="s">
        <v>36</v>
      </c>
      <c r="AX458" s="12" t="s">
        <v>81</v>
      </c>
      <c r="AY458" s="148" t="s">
        <v>187</v>
      </c>
    </row>
    <row r="459" spans="2:65" s="12" customFormat="1" ht="10.199999999999999">
      <c r="B459" s="146"/>
      <c r="D459" s="147" t="s">
        <v>196</v>
      </c>
      <c r="E459" s="148" t="s">
        <v>1</v>
      </c>
      <c r="F459" s="149" t="s">
        <v>703</v>
      </c>
      <c r="H459" s="150">
        <v>1015.308</v>
      </c>
      <c r="I459" s="151"/>
      <c r="L459" s="146"/>
      <c r="M459" s="152"/>
      <c r="T459" s="153"/>
      <c r="AT459" s="148" t="s">
        <v>196</v>
      </c>
      <c r="AU459" s="148" t="s">
        <v>91</v>
      </c>
      <c r="AV459" s="12" t="s">
        <v>91</v>
      </c>
      <c r="AW459" s="12" t="s">
        <v>36</v>
      </c>
      <c r="AX459" s="12" t="s">
        <v>81</v>
      </c>
      <c r="AY459" s="148" t="s">
        <v>187</v>
      </c>
    </row>
    <row r="460" spans="2:65" s="12" customFormat="1" ht="10.199999999999999">
      <c r="B460" s="146"/>
      <c r="D460" s="147" t="s">
        <v>196</v>
      </c>
      <c r="E460" s="148" t="s">
        <v>1</v>
      </c>
      <c r="F460" s="149" t="s">
        <v>704</v>
      </c>
      <c r="H460" s="150">
        <v>918.61199999999997</v>
      </c>
      <c r="I460" s="151"/>
      <c r="L460" s="146"/>
      <c r="M460" s="152"/>
      <c r="T460" s="153"/>
      <c r="AT460" s="148" t="s">
        <v>196</v>
      </c>
      <c r="AU460" s="148" t="s">
        <v>91</v>
      </c>
      <c r="AV460" s="12" t="s">
        <v>91</v>
      </c>
      <c r="AW460" s="12" t="s">
        <v>36</v>
      </c>
      <c r="AX460" s="12" t="s">
        <v>81</v>
      </c>
      <c r="AY460" s="148" t="s">
        <v>187</v>
      </c>
    </row>
    <row r="461" spans="2:65" s="15" customFormat="1" ht="10.199999999999999">
      <c r="B461" s="180"/>
      <c r="D461" s="147" t="s">
        <v>196</v>
      </c>
      <c r="E461" s="181" t="s">
        <v>1</v>
      </c>
      <c r="F461" s="182" t="s">
        <v>314</v>
      </c>
      <c r="H461" s="183">
        <v>2175.2930000000001</v>
      </c>
      <c r="I461" s="184"/>
      <c r="L461" s="180"/>
      <c r="M461" s="185"/>
      <c r="T461" s="186"/>
      <c r="AT461" s="181" t="s">
        <v>196</v>
      </c>
      <c r="AU461" s="181" t="s">
        <v>91</v>
      </c>
      <c r="AV461" s="15" t="s">
        <v>205</v>
      </c>
      <c r="AW461" s="15" t="s">
        <v>36</v>
      </c>
      <c r="AX461" s="15" t="s">
        <v>81</v>
      </c>
      <c r="AY461" s="181" t="s">
        <v>187</v>
      </c>
    </row>
    <row r="462" spans="2:65" s="14" customFormat="1" ht="10.199999999999999">
      <c r="B462" s="161"/>
      <c r="D462" s="147" t="s">
        <v>196</v>
      </c>
      <c r="E462" s="162" t="s">
        <v>1</v>
      </c>
      <c r="F462" s="163" t="s">
        <v>689</v>
      </c>
      <c r="H462" s="162" t="s">
        <v>1</v>
      </c>
      <c r="I462" s="164"/>
      <c r="L462" s="161"/>
      <c r="M462" s="165"/>
      <c r="T462" s="166"/>
      <c r="AT462" s="162" t="s">
        <v>196</v>
      </c>
      <c r="AU462" s="162" t="s">
        <v>91</v>
      </c>
      <c r="AV462" s="14" t="s">
        <v>21</v>
      </c>
      <c r="AW462" s="14" t="s">
        <v>36</v>
      </c>
      <c r="AX462" s="14" t="s">
        <v>81</v>
      </c>
      <c r="AY462" s="162" t="s">
        <v>187</v>
      </c>
    </row>
    <row r="463" spans="2:65" s="12" customFormat="1" ht="10.199999999999999">
      <c r="B463" s="146"/>
      <c r="D463" s="147" t="s">
        <v>196</v>
      </c>
      <c r="E463" s="148" t="s">
        <v>1</v>
      </c>
      <c r="F463" s="149" t="s">
        <v>705</v>
      </c>
      <c r="H463" s="150">
        <v>93.6</v>
      </c>
      <c r="I463" s="151"/>
      <c r="L463" s="146"/>
      <c r="M463" s="152"/>
      <c r="T463" s="153"/>
      <c r="AT463" s="148" t="s">
        <v>196</v>
      </c>
      <c r="AU463" s="148" t="s">
        <v>91</v>
      </c>
      <c r="AV463" s="12" t="s">
        <v>91</v>
      </c>
      <c r="AW463" s="12" t="s">
        <v>36</v>
      </c>
      <c r="AX463" s="12" t="s">
        <v>81</v>
      </c>
      <c r="AY463" s="148" t="s">
        <v>187</v>
      </c>
    </row>
    <row r="464" spans="2:65" s="12" customFormat="1" ht="10.199999999999999">
      <c r="B464" s="146"/>
      <c r="D464" s="147" t="s">
        <v>196</v>
      </c>
      <c r="E464" s="148" t="s">
        <v>1</v>
      </c>
      <c r="F464" s="149" t="s">
        <v>706</v>
      </c>
      <c r="H464" s="150">
        <v>24</v>
      </c>
      <c r="I464" s="151"/>
      <c r="L464" s="146"/>
      <c r="M464" s="152"/>
      <c r="T464" s="153"/>
      <c r="AT464" s="148" t="s">
        <v>196</v>
      </c>
      <c r="AU464" s="148" t="s">
        <v>91</v>
      </c>
      <c r="AV464" s="12" t="s">
        <v>91</v>
      </c>
      <c r="AW464" s="12" t="s">
        <v>36</v>
      </c>
      <c r="AX464" s="12" t="s">
        <v>81</v>
      </c>
      <c r="AY464" s="148" t="s">
        <v>187</v>
      </c>
    </row>
    <row r="465" spans="2:65" s="12" customFormat="1" ht="10.199999999999999">
      <c r="B465" s="146"/>
      <c r="D465" s="147" t="s">
        <v>196</v>
      </c>
      <c r="E465" s="148" t="s">
        <v>1</v>
      </c>
      <c r="F465" s="149" t="s">
        <v>707</v>
      </c>
      <c r="H465" s="150">
        <v>140.33600000000001</v>
      </c>
      <c r="I465" s="151"/>
      <c r="L465" s="146"/>
      <c r="M465" s="152"/>
      <c r="T465" s="153"/>
      <c r="AT465" s="148" t="s">
        <v>196</v>
      </c>
      <c r="AU465" s="148" t="s">
        <v>91</v>
      </c>
      <c r="AV465" s="12" t="s">
        <v>91</v>
      </c>
      <c r="AW465" s="12" t="s">
        <v>36</v>
      </c>
      <c r="AX465" s="12" t="s">
        <v>81</v>
      </c>
      <c r="AY465" s="148" t="s">
        <v>187</v>
      </c>
    </row>
    <row r="466" spans="2:65" s="12" customFormat="1" ht="10.199999999999999">
      <c r="B466" s="146"/>
      <c r="D466" s="147" t="s">
        <v>196</v>
      </c>
      <c r="E466" s="148" t="s">
        <v>1</v>
      </c>
      <c r="F466" s="149" t="s">
        <v>708</v>
      </c>
      <c r="H466" s="150">
        <v>37.119999999999997</v>
      </c>
      <c r="I466" s="151"/>
      <c r="L466" s="146"/>
      <c r="M466" s="152"/>
      <c r="T466" s="153"/>
      <c r="AT466" s="148" t="s">
        <v>196</v>
      </c>
      <c r="AU466" s="148" t="s">
        <v>91</v>
      </c>
      <c r="AV466" s="12" t="s">
        <v>91</v>
      </c>
      <c r="AW466" s="12" t="s">
        <v>36</v>
      </c>
      <c r="AX466" s="12" t="s">
        <v>81</v>
      </c>
      <c r="AY466" s="148" t="s">
        <v>187</v>
      </c>
    </row>
    <row r="467" spans="2:65" s="13" customFormat="1" ht="10.199999999999999">
      <c r="B467" s="154"/>
      <c r="D467" s="147" t="s">
        <v>196</v>
      </c>
      <c r="E467" s="155" t="s">
        <v>1</v>
      </c>
      <c r="F467" s="156" t="s">
        <v>198</v>
      </c>
      <c r="H467" s="157">
        <v>4381.5670000000009</v>
      </c>
      <c r="I467" s="158"/>
      <c r="L467" s="154"/>
      <c r="M467" s="159"/>
      <c r="T467" s="160"/>
      <c r="AT467" s="155" t="s">
        <v>196</v>
      </c>
      <c r="AU467" s="155" t="s">
        <v>91</v>
      </c>
      <c r="AV467" s="13" t="s">
        <v>194</v>
      </c>
      <c r="AW467" s="13" t="s">
        <v>36</v>
      </c>
      <c r="AX467" s="13" t="s">
        <v>21</v>
      </c>
      <c r="AY467" s="155" t="s">
        <v>187</v>
      </c>
    </row>
    <row r="468" spans="2:65" s="1" customFormat="1" ht="16.5" customHeight="1">
      <c r="B468" s="33"/>
      <c r="C468" s="133" t="s">
        <v>709</v>
      </c>
      <c r="D468" s="133" t="s">
        <v>189</v>
      </c>
      <c r="E468" s="134" t="s">
        <v>710</v>
      </c>
      <c r="F468" s="135" t="s">
        <v>711</v>
      </c>
      <c r="G468" s="136" t="s">
        <v>230</v>
      </c>
      <c r="H468" s="137">
        <v>73.763999999999996</v>
      </c>
      <c r="I468" s="138"/>
      <c r="J468" s="139">
        <f>ROUND(I468*H468,2)</f>
        <v>0</v>
      </c>
      <c r="K468" s="135" t="s">
        <v>193</v>
      </c>
      <c r="L468" s="33"/>
      <c r="M468" s="140" t="s">
        <v>1</v>
      </c>
      <c r="N468" s="141" t="s">
        <v>46</v>
      </c>
      <c r="P468" s="142">
        <f>O468*H468</f>
        <v>0</v>
      </c>
      <c r="Q468" s="142">
        <v>0</v>
      </c>
      <c r="R468" s="142">
        <f>Q468*H468</f>
        <v>0</v>
      </c>
      <c r="S468" s="142">
        <v>0</v>
      </c>
      <c r="T468" s="143">
        <f>S468*H468</f>
        <v>0</v>
      </c>
      <c r="AR468" s="144" t="s">
        <v>194</v>
      </c>
      <c r="AT468" s="144" t="s">
        <v>189</v>
      </c>
      <c r="AU468" s="144" t="s">
        <v>91</v>
      </c>
      <c r="AY468" s="18" t="s">
        <v>187</v>
      </c>
      <c r="BE468" s="145">
        <f>IF(N468="základní",J468,0)</f>
        <v>0</v>
      </c>
      <c r="BF468" s="145">
        <f>IF(N468="snížená",J468,0)</f>
        <v>0</v>
      </c>
      <c r="BG468" s="145">
        <f>IF(N468="zákl. přenesená",J468,0)</f>
        <v>0</v>
      </c>
      <c r="BH468" s="145">
        <f>IF(N468="sníž. přenesená",J468,0)</f>
        <v>0</v>
      </c>
      <c r="BI468" s="145">
        <f>IF(N468="nulová",J468,0)</f>
        <v>0</v>
      </c>
      <c r="BJ468" s="18" t="s">
        <v>21</v>
      </c>
      <c r="BK468" s="145">
        <f>ROUND(I468*H468,2)</f>
        <v>0</v>
      </c>
      <c r="BL468" s="18" t="s">
        <v>194</v>
      </c>
      <c r="BM468" s="144" t="s">
        <v>712</v>
      </c>
    </row>
    <row r="469" spans="2:65" s="14" customFormat="1" ht="10.199999999999999">
      <c r="B469" s="161"/>
      <c r="D469" s="147" t="s">
        <v>196</v>
      </c>
      <c r="E469" s="162" t="s">
        <v>1</v>
      </c>
      <c r="F469" s="163" t="s">
        <v>713</v>
      </c>
      <c r="H469" s="162" t="s">
        <v>1</v>
      </c>
      <c r="I469" s="164"/>
      <c r="L469" s="161"/>
      <c r="M469" s="165"/>
      <c r="T469" s="166"/>
      <c r="AT469" s="162" t="s">
        <v>196</v>
      </c>
      <c r="AU469" s="162" t="s">
        <v>91</v>
      </c>
      <c r="AV469" s="14" t="s">
        <v>21</v>
      </c>
      <c r="AW469" s="14" t="s">
        <v>36</v>
      </c>
      <c r="AX469" s="14" t="s">
        <v>81</v>
      </c>
      <c r="AY469" s="162" t="s">
        <v>187</v>
      </c>
    </row>
    <row r="470" spans="2:65" s="12" customFormat="1" ht="10.199999999999999">
      <c r="B470" s="146"/>
      <c r="D470" s="147" t="s">
        <v>196</v>
      </c>
      <c r="E470" s="148" t="s">
        <v>1</v>
      </c>
      <c r="F470" s="149" t="s">
        <v>690</v>
      </c>
      <c r="H470" s="150">
        <v>23.4</v>
      </c>
      <c r="I470" s="151"/>
      <c r="L470" s="146"/>
      <c r="M470" s="152"/>
      <c r="T470" s="153"/>
      <c r="AT470" s="148" t="s">
        <v>196</v>
      </c>
      <c r="AU470" s="148" t="s">
        <v>91</v>
      </c>
      <c r="AV470" s="12" t="s">
        <v>91</v>
      </c>
      <c r="AW470" s="12" t="s">
        <v>36</v>
      </c>
      <c r="AX470" s="12" t="s">
        <v>81</v>
      </c>
      <c r="AY470" s="148" t="s">
        <v>187</v>
      </c>
    </row>
    <row r="471" spans="2:65" s="12" customFormat="1" ht="10.199999999999999">
      <c r="B471" s="146"/>
      <c r="D471" s="147" t="s">
        <v>196</v>
      </c>
      <c r="E471" s="148" t="s">
        <v>1</v>
      </c>
      <c r="F471" s="149" t="s">
        <v>691</v>
      </c>
      <c r="H471" s="150">
        <v>6</v>
      </c>
      <c r="I471" s="151"/>
      <c r="L471" s="146"/>
      <c r="M471" s="152"/>
      <c r="T471" s="153"/>
      <c r="AT471" s="148" t="s">
        <v>196</v>
      </c>
      <c r="AU471" s="148" t="s">
        <v>91</v>
      </c>
      <c r="AV471" s="12" t="s">
        <v>91</v>
      </c>
      <c r="AW471" s="12" t="s">
        <v>36</v>
      </c>
      <c r="AX471" s="12" t="s">
        <v>81</v>
      </c>
      <c r="AY471" s="148" t="s">
        <v>187</v>
      </c>
    </row>
    <row r="472" spans="2:65" s="12" customFormat="1" ht="10.199999999999999">
      <c r="B472" s="146"/>
      <c r="D472" s="147" t="s">
        <v>196</v>
      </c>
      <c r="E472" s="148" t="s">
        <v>1</v>
      </c>
      <c r="F472" s="149" t="s">
        <v>692</v>
      </c>
      <c r="H472" s="150">
        <v>35.084000000000003</v>
      </c>
      <c r="I472" s="151"/>
      <c r="L472" s="146"/>
      <c r="M472" s="152"/>
      <c r="T472" s="153"/>
      <c r="AT472" s="148" t="s">
        <v>196</v>
      </c>
      <c r="AU472" s="148" t="s">
        <v>91</v>
      </c>
      <c r="AV472" s="12" t="s">
        <v>91</v>
      </c>
      <c r="AW472" s="12" t="s">
        <v>36</v>
      </c>
      <c r="AX472" s="12" t="s">
        <v>81</v>
      </c>
      <c r="AY472" s="148" t="s">
        <v>187</v>
      </c>
    </row>
    <row r="473" spans="2:65" s="12" customFormat="1" ht="10.199999999999999">
      <c r="B473" s="146"/>
      <c r="D473" s="147" t="s">
        <v>196</v>
      </c>
      <c r="E473" s="148" t="s">
        <v>1</v>
      </c>
      <c r="F473" s="149" t="s">
        <v>693</v>
      </c>
      <c r="H473" s="150">
        <v>9.2799999999999994</v>
      </c>
      <c r="I473" s="151"/>
      <c r="L473" s="146"/>
      <c r="M473" s="152"/>
      <c r="T473" s="153"/>
      <c r="AT473" s="148" t="s">
        <v>196</v>
      </c>
      <c r="AU473" s="148" t="s">
        <v>91</v>
      </c>
      <c r="AV473" s="12" t="s">
        <v>91</v>
      </c>
      <c r="AW473" s="12" t="s">
        <v>36</v>
      </c>
      <c r="AX473" s="12" t="s">
        <v>81</v>
      </c>
      <c r="AY473" s="148" t="s">
        <v>187</v>
      </c>
    </row>
    <row r="474" spans="2:65" s="13" customFormat="1" ht="10.199999999999999">
      <c r="B474" s="154"/>
      <c r="D474" s="147" t="s">
        <v>196</v>
      </c>
      <c r="E474" s="155" t="s">
        <v>1</v>
      </c>
      <c r="F474" s="156" t="s">
        <v>198</v>
      </c>
      <c r="H474" s="157">
        <v>73.76400000000001</v>
      </c>
      <c r="I474" s="158"/>
      <c r="L474" s="154"/>
      <c r="M474" s="159"/>
      <c r="T474" s="160"/>
      <c r="AT474" s="155" t="s">
        <v>196</v>
      </c>
      <c r="AU474" s="155" t="s">
        <v>91</v>
      </c>
      <c r="AV474" s="13" t="s">
        <v>194</v>
      </c>
      <c r="AW474" s="13" t="s">
        <v>36</v>
      </c>
      <c r="AX474" s="13" t="s">
        <v>21</v>
      </c>
      <c r="AY474" s="155" t="s">
        <v>187</v>
      </c>
    </row>
    <row r="475" spans="2:65" s="1" customFormat="1" ht="24.15" customHeight="1">
      <c r="B475" s="33"/>
      <c r="C475" s="133" t="s">
        <v>714</v>
      </c>
      <c r="D475" s="133" t="s">
        <v>189</v>
      </c>
      <c r="E475" s="134" t="s">
        <v>715</v>
      </c>
      <c r="F475" s="135" t="s">
        <v>716</v>
      </c>
      <c r="G475" s="136" t="s">
        <v>230</v>
      </c>
      <c r="H475" s="137">
        <v>48.347999999999999</v>
      </c>
      <c r="I475" s="138"/>
      <c r="J475" s="139">
        <f>ROUND(I475*H475,2)</f>
        <v>0</v>
      </c>
      <c r="K475" s="135" t="s">
        <v>193</v>
      </c>
      <c r="L475" s="33"/>
      <c r="M475" s="140" t="s">
        <v>1</v>
      </c>
      <c r="N475" s="141" t="s">
        <v>46</v>
      </c>
      <c r="P475" s="142">
        <f>O475*H475</f>
        <v>0</v>
      </c>
      <c r="Q475" s="142">
        <v>0</v>
      </c>
      <c r="R475" s="142">
        <f>Q475*H475</f>
        <v>0</v>
      </c>
      <c r="S475" s="142">
        <v>0</v>
      </c>
      <c r="T475" s="143">
        <f>S475*H475</f>
        <v>0</v>
      </c>
      <c r="AR475" s="144" t="s">
        <v>194</v>
      </c>
      <c r="AT475" s="144" t="s">
        <v>189</v>
      </c>
      <c r="AU475" s="144" t="s">
        <v>91</v>
      </c>
      <c r="AY475" s="18" t="s">
        <v>187</v>
      </c>
      <c r="BE475" s="145">
        <f>IF(N475="základní",J475,0)</f>
        <v>0</v>
      </c>
      <c r="BF475" s="145">
        <f>IF(N475="snížená",J475,0)</f>
        <v>0</v>
      </c>
      <c r="BG475" s="145">
        <f>IF(N475="zákl. přenesená",J475,0)</f>
        <v>0</v>
      </c>
      <c r="BH475" s="145">
        <f>IF(N475="sníž. přenesená",J475,0)</f>
        <v>0</v>
      </c>
      <c r="BI475" s="145">
        <f>IF(N475="nulová",J475,0)</f>
        <v>0</v>
      </c>
      <c r="BJ475" s="18" t="s">
        <v>21</v>
      </c>
      <c r="BK475" s="145">
        <f>ROUND(I475*H475,2)</f>
        <v>0</v>
      </c>
      <c r="BL475" s="18" t="s">
        <v>194</v>
      </c>
      <c r="BM475" s="144" t="s">
        <v>717</v>
      </c>
    </row>
    <row r="476" spans="2:65" s="12" customFormat="1" ht="10.199999999999999">
      <c r="B476" s="146"/>
      <c r="D476" s="147" t="s">
        <v>196</v>
      </c>
      <c r="E476" s="148" t="s">
        <v>1</v>
      </c>
      <c r="F476" s="149" t="s">
        <v>718</v>
      </c>
      <c r="H476" s="150">
        <v>48.347999999999999</v>
      </c>
      <c r="I476" s="151"/>
      <c r="L476" s="146"/>
      <c r="M476" s="152"/>
      <c r="T476" s="153"/>
      <c r="AT476" s="148" t="s">
        <v>196</v>
      </c>
      <c r="AU476" s="148" t="s">
        <v>91</v>
      </c>
      <c r="AV476" s="12" t="s">
        <v>91</v>
      </c>
      <c r="AW476" s="12" t="s">
        <v>36</v>
      </c>
      <c r="AX476" s="12" t="s">
        <v>21</v>
      </c>
      <c r="AY476" s="148" t="s">
        <v>187</v>
      </c>
    </row>
    <row r="477" spans="2:65" s="1" customFormat="1" ht="24.15" customHeight="1">
      <c r="B477" s="33"/>
      <c r="C477" s="133" t="s">
        <v>719</v>
      </c>
      <c r="D477" s="133" t="s">
        <v>189</v>
      </c>
      <c r="E477" s="134" t="s">
        <v>720</v>
      </c>
      <c r="F477" s="135" t="s">
        <v>721</v>
      </c>
      <c r="G477" s="136" t="s">
        <v>230</v>
      </c>
      <c r="H477" s="137">
        <v>212.358</v>
      </c>
      <c r="I477" s="138"/>
      <c r="J477" s="139">
        <f>ROUND(I477*H477,2)</f>
        <v>0</v>
      </c>
      <c r="K477" s="135" t="s">
        <v>193</v>
      </c>
      <c r="L477" s="33"/>
      <c r="M477" s="140" t="s">
        <v>1</v>
      </c>
      <c r="N477" s="141" t="s">
        <v>46</v>
      </c>
      <c r="P477" s="142">
        <f>O477*H477</f>
        <v>0</v>
      </c>
      <c r="Q477" s="142">
        <v>0</v>
      </c>
      <c r="R477" s="142">
        <f>Q477*H477</f>
        <v>0</v>
      </c>
      <c r="S477" s="142">
        <v>0</v>
      </c>
      <c r="T477" s="143">
        <f>S477*H477</f>
        <v>0</v>
      </c>
      <c r="AR477" s="144" t="s">
        <v>194</v>
      </c>
      <c r="AT477" s="144" t="s">
        <v>189</v>
      </c>
      <c r="AU477" s="144" t="s">
        <v>91</v>
      </c>
      <c r="AY477" s="18" t="s">
        <v>187</v>
      </c>
      <c r="BE477" s="145">
        <f>IF(N477="základní",J477,0)</f>
        <v>0</v>
      </c>
      <c r="BF477" s="145">
        <f>IF(N477="snížená",J477,0)</f>
        <v>0</v>
      </c>
      <c r="BG477" s="145">
        <f>IF(N477="zákl. přenesená",J477,0)</f>
        <v>0</v>
      </c>
      <c r="BH477" s="145">
        <f>IF(N477="sníž. přenesená",J477,0)</f>
        <v>0</v>
      </c>
      <c r="BI477" s="145">
        <f>IF(N477="nulová",J477,0)</f>
        <v>0</v>
      </c>
      <c r="BJ477" s="18" t="s">
        <v>21</v>
      </c>
      <c r="BK477" s="145">
        <f>ROUND(I477*H477,2)</f>
        <v>0</v>
      </c>
      <c r="BL477" s="18" t="s">
        <v>194</v>
      </c>
      <c r="BM477" s="144" t="s">
        <v>722</v>
      </c>
    </row>
    <row r="478" spans="2:65" s="12" customFormat="1" ht="10.199999999999999">
      <c r="B478" s="146"/>
      <c r="D478" s="147" t="s">
        <v>196</v>
      </c>
      <c r="E478" s="148" t="s">
        <v>1</v>
      </c>
      <c r="F478" s="149" t="s">
        <v>681</v>
      </c>
      <c r="H478" s="150">
        <v>151.45699999999999</v>
      </c>
      <c r="I478" s="151"/>
      <c r="L478" s="146"/>
      <c r="M478" s="152"/>
      <c r="T478" s="153"/>
      <c r="AT478" s="148" t="s">
        <v>196</v>
      </c>
      <c r="AU478" s="148" t="s">
        <v>91</v>
      </c>
      <c r="AV478" s="12" t="s">
        <v>91</v>
      </c>
      <c r="AW478" s="12" t="s">
        <v>36</v>
      </c>
      <c r="AX478" s="12" t="s">
        <v>81</v>
      </c>
      <c r="AY478" s="148" t="s">
        <v>187</v>
      </c>
    </row>
    <row r="479" spans="2:65" s="12" customFormat="1" ht="10.199999999999999">
      <c r="B479" s="146"/>
      <c r="D479" s="147" t="s">
        <v>196</v>
      </c>
      <c r="E479" s="148" t="s">
        <v>1</v>
      </c>
      <c r="F479" s="149" t="s">
        <v>682</v>
      </c>
      <c r="H479" s="150">
        <v>33.15</v>
      </c>
      <c r="I479" s="151"/>
      <c r="L479" s="146"/>
      <c r="M479" s="152"/>
      <c r="T479" s="153"/>
      <c r="AT479" s="148" t="s">
        <v>196</v>
      </c>
      <c r="AU479" s="148" t="s">
        <v>91</v>
      </c>
      <c r="AV479" s="12" t="s">
        <v>91</v>
      </c>
      <c r="AW479" s="12" t="s">
        <v>36</v>
      </c>
      <c r="AX479" s="12" t="s">
        <v>81</v>
      </c>
      <c r="AY479" s="148" t="s">
        <v>187</v>
      </c>
    </row>
    <row r="480" spans="2:65" s="12" customFormat="1" ht="10.199999999999999">
      <c r="B480" s="146"/>
      <c r="D480" s="147" t="s">
        <v>196</v>
      </c>
      <c r="E480" s="148" t="s">
        <v>1</v>
      </c>
      <c r="F480" s="149" t="s">
        <v>683</v>
      </c>
      <c r="H480" s="150">
        <v>12.71</v>
      </c>
      <c r="I480" s="151"/>
      <c r="L480" s="146"/>
      <c r="M480" s="152"/>
      <c r="T480" s="153"/>
      <c r="AT480" s="148" t="s">
        <v>196</v>
      </c>
      <c r="AU480" s="148" t="s">
        <v>91</v>
      </c>
      <c r="AV480" s="12" t="s">
        <v>91</v>
      </c>
      <c r="AW480" s="12" t="s">
        <v>36</v>
      </c>
      <c r="AX480" s="12" t="s">
        <v>81</v>
      </c>
      <c r="AY480" s="148" t="s">
        <v>187</v>
      </c>
    </row>
    <row r="481" spans="2:65" s="12" customFormat="1" ht="10.199999999999999">
      <c r="B481" s="146"/>
      <c r="D481" s="147" t="s">
        <v>196</v>
      </c>
      <c r="E481" s="148" t="s">
        <v>1</v>
      </c>
      <c r="F481" s="149" t="s">
        <v>684</v>
      </c>
      <c r="H481" s="150">
        <v>9.375</v>
      </c>
      <c r="I481" s="151"/>
      <c r="L481" s="146"/>
      <c r="M481" s="152"/>
      <c r="T481" s="153"/>
      <c r="AT481" s="148" t="s">
        <v>196</v>
      </c>
      <c r="AU481" s="148" t="s">
        <v>91</v>
      </c>
      <c r="AV481" s="12" t="s">
        <v>91</v>
      </c>
      <c r="AW481" s="12" t="s">
        <v>36</v>
      </c>
      <c r="AX481" s="12" t="s">
        <v>81</v>
      </c>
      <c r="AY481" s="148" t="s">
        <v>187</v>
      </c>
    </row>
    <row r="482" spans="2:65" s="12" customFormat="1" ht="10.199999999999999">
      <c r="B482" s="146"/>
      <c r="D482" s="147" t="s">
        <v>196</v>
      </c>
      <c r="E482" s="148" t="s">
        <v>1</v>
      </c>
      <c r="F482" s="149" t="s">
        <v>685</v>
      </c>
      <c r="H482" s="150">
        <v>5.6660000000000004</v>
      </c>
      <c r="I482" s="151"/>
      <c r="L482" s="146"/>
      <c r="M482" s="152"/>
      <c r="T482" s="153"/>
      <c r="AT482" s="148" t="s">
        <v>196</v>
      </c>
      <c r="AU482" s="148" t="s">
        <v>91</v>
      </c>
      <c r="AV482" s="12" t="s">
        <v>91</v>
      </c>
      <c r="AW482" s="12" t="s">
        <v>36</v>
      </c>
      <c r="AX482" s="12" t="s">
        <v>81</v>
      </c>
      <c r="AY482" s="148" t="s">
        <v>187</v>
      </c>
    </row>
    <row r="483" spans="2:65" s="13" customFormat="1" ht="10.199999999999999">
      <c r="B483" s="154"/>
      <c r="D483" s="147" t="s">
        <v>196</v>
      </c>
      <c r="E483" s="155" t="s">
        <v>1</v>
      </c>
      <c r="F483" s="156" t="s">
        <v>198</v>
      </c>
      <c r="H483" s="157">
        <v>212.358</v>
      </c>
      <c r="I483" s="158"/>
      <c r="L483" s="154"/>
      <c r="M483" s="159"/>
      <c r="T483" s="160"/>
      <c r="AT483" s="155" t="s">
        <v>196</v>
      </c>
      <c r="AU483" s="155" t="s">
        <v>91</v>
      </c>
      <c r="AV483" s="13" t="s">
        <v>194</v>
      </c>
      <c r="AW483" s="13" t="s">
        <v>36</v>
      </c>
      <c r="AX483" s="13" t="s">
        <v>21</v>
      </c>
      <c r="AY483" s="155" t="s">
        <v>187</v>
      </c>
    </row>
    <row r="484" spans="2:65" s="1" customFormat="1" ht="24.15" customHeight="1">
      <c r="B484" s="33"/>
      <c r="C484" s="133" t="s">
        <v>559</v>
      </c>
      <c r="D484" s="133" t="s">
        <v>189</v>
      </c>
      <c r="E484" s="134" t="s">
        <v>723</v>
      </c>
      <c r="F484" s="135" t="s">
        <v>229</v>
      </c>
      <c r="G484" s="136" t="s">
        <v>230</v>
      </c>
      <c r="H484" s="137">
        <v>406.61500000000001</v>
      </c>
      <c r="I484" s="138"/>
      <c r="J484" s="139">
        <f>ROUND(I484*H484,2)</f>
        <v>0</v>
      </c>
      <c r="K484" s="135" t="s">
        <v>193</v>
      </c>
      <c r="L484" s="33"/>
      <c r="M484" s="140" t="s">
        <v>1</v>
      </c>
      <c r="N484" s="141" t="s">
        <v>46</v>
      </c>
      <c r="P484" s="142">
        <f>O484*H484</f>
        <v>0</v>
      </c>
      <c r="Q484" s="142">
        <v>0</v>
      </c>
      <c r="R484" s="142">
        <f>Q484*H484</f>
        <v>0</v>
      </c>
      <c r="S484" s="142">
        <v>0</v>
      </c>
      <c r="T484" s="143">
        <f>S484*H484</f>
        <v>0</v>
      </c>
      <c r="AR484" s="144" t="s">
        <v>194</v>
      </c>
      <c r="AT484" s="144" t="s">
        <v>189</v>
      </c>
      <c r="AU484" s="144" t="s">
        <v>91</v>
      </c>
      <c r="AY484" s="18" t="s">
        <v>187</v>
      </c>
      <c r="BE484" s="145">
        <f>IF(N484="základní",J484,0)</f>
        <v>0</v>
      </c>
      <c r="BF484" s="145">
        <f>IF(N484="snížená",J484,0)</f>
        <v>0</v>
      </c>
      <c r="BG484" s="145">
        <f>IF(N484="zákl. přenesená",J484,0)</f>
        <v>0</v>
      </c>
      <c r="BH484" s="145">
        <f>IF(N484="sníž. přenesená",J484,0)</f>
        <v>0</v>
      </c>
      <c r="BI484" s="145">
        <f>IF(N484="nulová",J484,0)</f>
        <v>0</v>
      </c>
      <c r="BJ484" s="18" t="s">
        <v>21</v>
      </c>
      <c r="BK484" s="145">
        <f>ROUND(I484*H484,2)</f>
        <v>0</v>
      </c>
      <c r="BL484" s="18" t="s">
        <v>194</v>
      </c>
      <c r="BM484" s="144" t="s">
        <v>724</v>
      </c>
    </row>
    <row r="485" spans="2:65" s="12" customFormat="1" ht="10.199999999999999">
      <c r="B485" s="146"/>
      <c r="D485" s="147" t="s">
        <v>196</v>
      </c>
      <c r="E485" s="148" t="s">
        <v>1</v>
      </c>
      <c r="F485" s="149" t="s">
        <v>666</v>
      </c>
      <c r="H485" s="150">
        <v>44.930999999999997</v>
      </c>
      <c r="I485" s="151"/>
      <c r="L485" s="146"/>
      <c r="M485" s="152"/>
      <c r="T485" s="153"/>
      <c r="AT485" s="148" t="s">
        <v>196</v>
      </c>
      <c r="AU485" s="148" t="s">
        <v>91</v>
      </c>
      <c r="AV485" s="12" t="s">
        <v>91</v>
      </c>
      <c r="AW485" s="12" t="s">
        <v>36</v>
      </c>
      <c r="AX485" s="12" t="s">
        <v>81</v>
      </c>
      <c r="AY485" s="148" t="s">
        <v>187</v>
      </c>
    </row>
    <row r="486" spans="2:65" s="12" customFormat="1" ht="10.199999999999999">
      <c r="B486" s="146"/>
      <c r="D486" s="147" t="s">
        <v>196</v>
      </c>
      <c r="E486" s="148" t="s">
        <v>1</v>
      </c>
      <c r="F486" s="149" t="s">
        <v>667</v>
      </c>
      <c r="H486" s="150">
        <v>15.015000000000001</v>
      </c>
      <c r="I486" s="151"/>
      <c r="L486" s="146"/>
      <c r="M486" s="152"/>
      <c r="T486" s="153"/>
      <c r="AT486" s="148" t="s">
        <v>196</v>
      </c>
      <c r="AU486" s="148" t="s">
        <v>91</v>
      </c>
      <c r="AV486" s="12" t="s">
        <v>91</v>
      </c>
      <c r="AW486" s="12" t="s">
        <v>36</v>
      </c>
      <c r="AX486" s="12" t="s">
        <v>81</v>
      </c>
      <c r="AY486" s="148" t="s">
        <v>187</v>
      </c>
    </row>
    <row r="487" spans="2:65" s="12" customFormat="1" ht="10.199999999999999">
      <c r="B487" s="146"/>
      <c r="D487" s="147" t="s">
        <v>196</v>
      </c>
      <c r="E487" s="148" t="s">
        <v>1</v>
      </c>
      <c r="F487" s="149" t="s">
        <v>668</v>
      </c>
      <c r="H487" s="150">
        <v>319.85000000000002</v>
      </c>
      <c r="I487" s="151"/>
      <c r="L487" s="146"/>
      <c r="M487" s="152"/>
      <c r="T487" s="153"/>
      <c r="AT487" s="148" t="s">
        <v>196</v>
      </c>
      <c r="AU487" s="148" t="s">
        <v>91</v>
      </c>
      <c r="AV487" s="12" t="s">
        <v>91</v>
      </c>
      <c r="AW487" s="12" t="s">
        <v>36</v>
      </c>
      <c r="AX487" s="12" t="s">
        <v>81</v>
      </c>
      <c r="AY487" s="148" t="s">
        <v>187</v>
      </c>
    </row>
    <row r="488" spans="2:65" s="12" customFormat="1" ht="10.199999999999999">
      <c r="B488" s="146"/>
      <c r="D488" s="147" t="s">
        <v>196</v>
      </c>
      <c r="E488" s="148" t="s">
        <v>1</v>
      </c>
      <c r="F488" s="149" t="s">
        <v>725</v>
      </c>
      <c r="H488" s="150">
        <v>26.818999999999999</v>
      </c>
      <c r="I488" s="151"/>
      <c r="L488" s="146"/>
      <c r="M488" s="152"/>
      <c r="T488" s="153"/>
      <c r="AT488" s="148" t="s">
        <v>196</v>
      </c>
      <c r="AU488" s="148" t="s">
        <v>91</v>
      </c>
      <c r="AV488" s="12" t="s">
        <v>91</v>
      </c>
      <c r="AW488" s="12" t="s">
        <v>36</v>
      </c>
      <c r="AX488" s="12" t="s">
        <v>81</v>
      </c>
      <c r="AY488" s="148" t="s">
        <v>187</v>
      </c>
    </row>
    <row r="489" spans="2:65" s="13" customFormat="1" ht="10.199999999999999">
      <c r="B489" s="154"/>
      <c r="D489" s="147" t="s">
        <v>196</v>
      </c>
      <c r="E489" s="155" t="s">
        <v>1</v>
      </c>
      <c r="F489" s="156" t="s">
        <v>198</v>
      </c>
      <c r="H489" s="157">
        <v>406.61500000000007</v>
      </c>
      <c r="I489" s="158"/>
      <c r="L489" s="154"/>
      <c r="M489" s="159"/>
      <c r="T489" s="160"/>
      <c r="AT489" s="155" t="s">
        <v>196</v>
      </c>
      <c r="AU489" s="155" t="s">
        <v>91</v>
      </c>
      <c r="AV489" s="13" t="s">
        <v>194</v>
      </c>
      <c r="AW489" s="13" t="s">
        <v>36</v>
      </c>
      <c r="AX489" s="13" t="s">
        <v>21</v>
      </c>
      <c r="AY489" s="155" t="s">
        <v>187</v>
      </c>
    </row>
    <row r="490" spans="2:65" s="1" customFormat="1" ht="24.15" customHeight="1">
      <c r="B490" s="33"/>
      <c r="C490" s="133" t="s">
        <v>726</v>
      </c>
      <c r="D490" s="133" t="s">
        <v>189</v>
      </c>
      <c r="E490" s="134" t="s">
        <v>727</v>
      </c>
      <c r="F490" s="135" t="s">
        <v>728</v>
      </c>
      <c r="G490" s="136" t="s">
        <v>230</v>
      </c>
      <c r="H490" s="137">
        <v>112.812</v>
      </c>
      <c r="I490" s="138"/>
      <c r="J490" s="139">
        <f>ROUND(I490*H490,2)</f>
        <v>0</v>
      </c>
      <c r="K490" s="135" t="s">
        <v>193</v>
      </c>
      <c r="L490" s="33"/>
      <c r="M490" s="140" t="s">
        <v>1</v>
      </c>
      <c r="N490" s="141" t="s">
        <v>46</v>
      </c>
      <c r="P490" s="142">
        <f>O490*H490</f>
        <v>0</v>
      </c>
      <c r="Q490" s="142">
        <v>0</v>
      </c>
      <c r="R490" s="142">
        <f>Q490*H490</f>
        <v>0</v>
      </c>
      <c r="S490" s="142">
        <v>0</v>
      </c>
      <c r="T490" s="143">
        <f>S490*H490</f>
        <v>0</v>
      </c>
      <c r="AR490" s="144" t="s">
        <v>194</v>
      </c>
      <c r="AT490" s="144" t="s">
        <v>189</v>
      </c>
      <c r="AU490" s="144" t="s">
        <v>91</v>
      </c>
      <c r="AY490" s="18" t="s">
        <v>187</v>
      </c>
      <c r="BE490" s="145">
        <f>IF(N490="základní",J490,0)</f>
        <v>0</v>
      </c>
      <c r="BF490" s="145">
        <f>IF(N490="snížená",J490,0)</f>
        <v>0</v>
      </c>
      <c r="BG490" s="145">
        <f>IF(N490="zákl. přenesená",J490,0)</f>
        <v>0</v>
      </c>
      <c r="BH490" s="145">
        <f>IF(N490="sníž. přenesená",J490,0)</f>
        <v>0</v>
      </c>
      <c r="BI490" s="145">
        <f>IF(N490="nulová",J490,0)</f>
        <v>0</v>
      </c>
      <c r="BJ490" s="18" t="s">
        <v>21</v>
      </c>
      <c r="BK490" s="145">
        <f>ROUND(I490*H490,2)</f>
        <v>0</v>
      </c>
      <c r="BL490" s="18" t="s">
        <v>194</v>
      </c>
      <c r="BM490" s="144" t="s">
        <v>729</v>
      </c>
    </row>
    <row r="491" spans="2:65" s="12" customFormat="1" ht="10.199999999999999">
      <c r="B491" s="146"/>
      <c r="D491" s="147" t="s">
        <v>196</v>
      </c>
      <c r="E491" s="148" t="s">
        <v>1</v>
      </c>
      <c r="F491" s="149" t="s">
        <v>730</v>
      </c>
      <c r="H491" s="150">
        <v>112.812</v>
      </c>
      <c r="I491" s="151"/>
      <c r="L491" s="146"/>
      <c r="M491" s="152"/>
      <c r="T491" s="153"/>
      <c r="AT491" s="148" t="s">
        <v>196</v>
      </c>
      <c r="AU491" s="148" t="s">
        <v>91</v>
      </c>
      <c r="AV491" s="12" t="s">
        <v>91</v>
      </c>
      <c r="AW491" s="12" t="s">
        <v>36</v>
      </c>
      <c r="AX491" s="12" t="s">
        <v>21</v>
      </c>
      <c r="AY491" s="148" t="s">
        <v>187</v>
      </c>
    </row>
    <row r="492" spans="2:65" s="11" customFormat="1" ht="22.8" customHeight="1">
      <c r="B492" s="121"/>
      <c r="D492" s="122" t="s">
        <v>80</v>
      </c>
      <c r="E492" s="131" t="s">
        <v>731</v>
      </c>
      <c r="F492" s="131" t="s">
        <v>732</v>
      </c>
      <c r="I492" s="124"/>
      <c r="J492" s="132">
        <f>BK492</f>
        <v>0</v>
      </c>
      <c r="L492" s="121"/>
      <c r="M492" s="126"/>
      <c r="P492" s="127">
        <f>P493</f>
        <v>0</v>
      </c>
      <c r="R492" s="127">
        <f>R493</f>
        <v>0</v>
      </c>
      <c r="T492" s="128">
        <f>T493</f>
        <v>0</v>
      </c>
      <c r="AR492" s="122" t="s">
        <v>21</v>
      </c>
      <c r="AT492" s="129" t="s">
        <v>80</v>
      </c>
      <c r="AU492" s="129" t="s">
        <v>21</v>
      </c>
      <c r="AY492" s="122" t="s">
        <v>187</v>
      </c>
      <c r="BK492" s="130">
        <f>BK493</f>
        <v>0</v>
      </c>
    </row>
    <row r="493" spans="2:65" s="1" customFormat="1" ht="24.15" customHeight="1">
      <c r="B493" s="33"/>
      <c r="C493" s="133" t="s">
        <v>733</v>
      </c>
      <c r="D493" s="133" t="s">
        <v>189</v>
      </c>
      <c r="E493" s="134" t="s">
        <v>734</v>
      </c>
      <c r="F493" s="135" t="s">
        <v>735</v>
      </c>
      <c r="G493" s="136" t="s">
        <v>230</v>
      </c>
      <c r="H493" s="137">
        <v>672.13</v>
      </c>
      <c r="I493" s="138"/>
      <c r="J493" s="139">
        <f>ROUND(I493*H493,2)</f>
        <v>0</v>
      </c>
      <c r="K493" s="135" t="s">
        <v>193</v>
      </c>
      <c r="L493" s="33"/>
      <c r="M493" s="140" t="s">
        <v>1</v>
      </c>
      <c r="N493" s="141" t="s">
        <v>46</v>
      </c>
      <c r="P493" s="142">
        <f>O493*H493</f>
        <v>0</v>
      </c>
      <c r="Q493" s="142">
        <v>0</v>
      </c>
      <c r="R493" s="142">
        <f>Q493*H493</f>
        <v>0</v>
      </c>
      <c r="S493" s="142">
        <v>0</v>
      </c>
      <c r="T493" s="143">
        <f>S493*H493</f>
        <v>0</v>
      </c>
      <c r="AR493" s="144" t="s">
        <v>194</v>
      </c>
      <c r="AT493" s="144" t="s">
        <v>189</v>
      </c>
      <c r="AU493" s="144" t="s">
        <v>91</v>
      </c>
      <c r="AY493" s="18" t="s">
        <v>187</v>
      </c>
      <c r="BE493" s="145">
        <f>IF(N493="základní",J493,0)</f>
        <v>0</v>
      </c>
      <c r="BF493" s="145">
        <f>IF(N493="snížená",J493,0)</f>
        <v>0</v>
      </c>
      <c r="BG493" s="145">
        <f>IF(N493="zákl. přenesená",J493,0)</f>
        <v>0</v>
      </c>
      <c r="BH493" s="145">
        <f>IF(N493="sníž. přenesená",J493,0)</f>
        <v>0</v>
      </c>
      <c r="BI493" s="145">
        <f>IF(N493="nulová",J493,0)</f>
        <v>0</v>
      </c>
      <c r="BJ493" s="18" t="s">
        <v>21</v>
      </c>
      <c r="BK493" s="145">
        <f>ROUND(I493*H493,2)</f>
        <v>0</v>
      </c>
      <c r="BL493" s="18" t="s">
        <v>194</v>
      </c>
      <c r="BM493" s="144" t="s">
        <v>736</v>
      </c>
    </row>
    <row r="494" spans="2:65" s="11" customFormat="1" ht="25.95" customHeight="1">
      <c r="B494" s="121"/>
      <c r="D494" s="122" t="s">
        <v>80</v>
      </c>
      <c r="E494" s="123" t="s">
        <v>737</v>
      </c>
      <c r="F494" s="123" t="s">
        <v>738</v>
      </c>
      <c r="I494" s="124"/>
      <c r="J494" s="125">
        <f>BK494</f>
        <v>0</v>
      </c>
      <c r="L494" s="121"/>
      <c r="M494" s="126"/>
      <c r="P494" s="127">
        <f>P495+P499</f>
        <v>0</v>
      </c>
      <c r="R494" s="127">
        <f>R495+R499</f>
        <v>0.45341959999999998</v>
      </c>
      <c r="T494" s="128">
        <f>T495+T499</f>
        <v>0</v>
      </c>
      <c r="AR494" s="122" t="s">
        <v>91</v>
      </c>
      <c r="AT494" s="129" t="s">
        <v>80</v>
      </c>
      <c r="AU494" s="129" t="s">
        <v>81</v>
      </c>
      <c r="AY494" s="122" t="s">
        <v>187</v>
      </c>
      <c r="BK494" s="130">
        <f>BK495+BK499</f>
        <v>0</v>
      </c>
    </row>
    <row r="495" spans="2:65" s="11" customFormat="1" ht="22.8" customHeight="1">
      <c r="B495" s="121"/>
      <c r="D495" s="122" t="s">
        <v>80</v>
      </c>
      <c r="E495" s="131" t="s">
        <v>739</v>
      </c>
      <c r="F495" s="131" t="s">
        <v>740</v>
      </c>
      <c r="I495" s="124"/>
      <c r="J495" s="132">
        <f>BK495</f>
        <v>0</v>
      </c>
      <c r="L495" s="121"/>
      <c r="M495" s="126"/>
      <c r="P495" s="127">
        <f>SUM(P496:P498)</f>
        <v>0</v>
      </c>
      <c r="R495" s="127">
        <f>SUM(R496:R498)</f>
        <v>8.2000000000000007E-3</v>
      </c>
      <c r="T495" s="128">
        <f>SUM(T496:T498)</f>
        <v>0</v>
      </c>
      <c r="AR495" s="122" t="s">
        <v>91</v>
      </c>
      <c r="AT495" s="129" t="s">
        <v>80</v>
      </c>
      <c r="AU495" s="129" t="s">
        <v>21</v>
      </c>
      <c r="AY495" s="122" t="s">
        <v>187</v>
      </c>
      <c r="BK495" s="130">
        <f>SUM(BK496:BK498)</f>
        <v>0</v>
      </c>
    </row>
    <row r="496" spans="2:65" s="1" customFormat="1" ht="16.5" customHeight="1">
      <c r="B496" s="33"/>
      <c r="C496" s="133" t="s">
        <v>741</v>
      </c>
      <c r="D496" s="133" t="s">
        <v>189</v>
      </c>
      <c r="E496" s="134" t="s">
        <v>742</v>
      </c>
      <c r="F496" s="135" t="s">
        <v>743</v>
      </c>
      <c r="G496" s="136" t="s">
        <v>432</v>
      </c>
      <c r="H496" s="137">
        <v>4</v>
      </c>
      <c r="I496" s="138"/>
      <c r="J496" s="139">
        <f>ROUND(I496*H496,2)</f>
        <v>0</v>
      </c>
      <c r="K496" s="135" t="s">
        <v>1</v>
      </c>
      <c r="L496" s="33"/>
      <c r="M496" s="140" t="s">
        <v>1</v>
      </c>
      <c r="N496" s="141" t="s">
        <v>46</v>
      </c>
      <c r="P496" s="142">
        <f>O496*H496</f>
        <v>0</v>
      </c>
      <c r="Q496" s="142">
        <v>2.0500000000000002E-3</v>
      </c>
      <c r="R496" s="142">
        <f>Q496*H496</f>
        <v>8.2000000000000007E-3</v>
      </c>
      <c r="S496" s="142">
        <v>0</v>
      </c>
      <c r="T496" s="143">
        <f>S496*H496</f>
        <v>0</v>
      </c>
      <c r="AR496" s="144" t="s">
        <v>278</v>
      </c>
      <c r="AT496" s="144" t="s">
        <v>189</v>
      </c>
      <c r="AU496" s="144" t="s">
        <v>91</v>
      </c>
      <c r="AY496" s="18" t="s">
        <v>187</v>
      </c>
      <c r="BE496" s="145">
        <f>IF(N496="základní",J496,0)</f>
        <v>0</v>
      </c>
      <c r="BF496" s="145">
        <f>IF(N496="snížená",J496,0)</f>
        <v>0</v>
      </c>
      <c r="BG496" s="145">
        <f>IF(N496="zákl. přenesená",J496,0)</f>
        <v>0</v>
      </c>
      <c r="BH496" s="145">
        <f>IF(N496="sníž. přenesená",J496,0)</f>
        <v>0</v>
      </c>
      <c r="BI496" s="145">
        <f>IF(N496="nulová",J496,0)</f>
        <v>0</v>
      </c>
      <c r="BJ496" s="18" t="s">
        <v>21</v>
      </c>
      <c r="BK496" s="145">
        <f>ROUND(I496*H496,2)</f>
        <v>0</v>
      </c>
      <c r="BL496" s="18" t="s">
        <v>278</v>
      </c>
      <c r="BM496" s="144" t="s">
        <v>744</v>
      </c>
    </row>
    <row r="497" spans="2:65" s="1" customFormat="1" ht="38.4">
      <c r="B497" s="33"/>
      <c r="D497" s="147" t="s">
        <v>219</v>
      </c>
      <c r="F497" s="167" t="s">
        <v>745</v>
      </c>
      <c r="I497" s="168"/>
      <c r="L497" s="33"/>
      <c r="M497" s="169"/>
      <c r="T497" s="57"/>
      <c r="AT497" s="18" t="s">
        <v>219</v>
      </c>
      <c r="AU497" s="18" t="s">
        <v>91</v>
      </c>
    </row>
    <row r="498" spans="2:65" s="12" customFormat="1" ht="10.199999999999999">
      <c r="B498" s="146"/>
      <c r="D498" s="147" t="s">
        <v>196</v>
      </c>
      <c r="E498" s="148" t="s">
        <v>1</v>
      </c>
      <c r="F498" s="149" t="s">
        <v>194</v>
      </c>
      <c r="H498" s="150">
        <v>4</v>
      </c>
      <c r="I498" s="151"/>
      <c r="L498" s="146"/>
      <c r="M498" s="152"/>
      <c r="T498" s="153"/>
      <c r="AT498" s="148" t="s">
        <v>196</v>
      </c>
      <c r="AU498" s="148" t="s">
        <v>91</v>
      </c>
      <c r="AV498" s="12" t="s">
        <v>91</v>
      </c>
      <c r="AW498" s="12" t="s">
        <v>36</v>
      </c>
      <c r="AX498" s="12" t="s">
        <v>21</v>
      </c>
      <c r="AY498" s="148" t="s">
        <v>187</v>
      </c>
    </row>
    <row r="499" spans="2:65" s="11" customFormat="1" ht="22.8" customHeight="1">
      <c r="B499" s="121"/>
      <c r="D499" s="122" t="s">
        <v>80</v>
      </c>
      <c r="E499" s="131" t="s">
        <v>746</v>
      </c>
      <c r="F499" s="131" t="s">
        <v>747</v>
      </c>
      <c r="I499" s="124"/>
      <c r="J499" s="132">
        <f>BK499</f>
        <v>0</v>
      </c>
      <c r="L499" s="121"/>
      <c r="M499" s="126"/>
      <c r="P499" s="127">
        <f>SUM(P500:P520)</f>
        <v>0</v>
      </c>
      <c r="R499" s="127">
        <f>SUM(R500:R520)</f>
        <v>0.44521959999999999</v>
      </c>
      <c r="T499" s="128">
        <f>SUM(T500:T520)</f>
        <v>0</v>
      </c>
      <c r="AR499" s="122" t="s">
        <v>91</v>
      </c>
      <c r="AT499" s="129" t="s">
        <v>80</v>
      </c>
      <c r="AU499" s="129" t="s">
        <v>21</v>
      </c>
      <c r="AY499" s="122" t="s">
        <v>187</v>
      </c>
      <c r="BK499" s="130">
        <f>SUM(BK500:BK520)</f>
        <v>0</v>
      </c>
    </row>
    <row r="500" spans="2:65" s="1" customFormat="1" ht="16.5" customHeight="1">
      <c r="B500" s="33"/>
      <c r="C500" s="133" t="s">
        <v>27</v>
      </c>
      <c r="D500" s="133" t="s">
        <v>189</v>
      </c>
      <c r="E500" s="134" t="s">
        <v>748</v>
      </c>
      <c r="F500" s="135" t="s">
        <v>749</v>
      </c>
      <c r="G500" s="136" t="s">
        <v>750</v>
      </c>
      <c r="H500" s="137">
        <v>404.392</v>
      </c>
      <c r="I500" s="138"/>
      <c r="J500" s="139">
        <f>ROUND(I500*H500,2)</f>
        <v>0</v>
      </c>
      <c r="K500" s="135" t="s">
        <v>193</v>
      </c>
      <c r="L500" s="33"/>
      <c r="M500" s="140" t="s">
        <v>1</v>
      </c>
      <c r="N500" s="141" t="s">
        <v>46</v>
      </c>
      <c r="P500" s="142">
        <f>O500*H500</f>
        <v>0</v>
      </c>
      <c r="Q500" s="142">
        <v>5.0000000000000002E-5</v>
      </c>
      <c r="R500" s="142">
        <f>Q500*H500</f>
        <v>2.0219600000000001E-2</v>
      </c>
      <c r="S500" s="142">
        <v>0</v>
      </c>
      <c r="T500" s="143">
        <f>S500*H500</f>
        <v>0</v>
      </c>
      <c r="AR500" s="144" t="s">
        <v>278</v>
      </c>
      <c r="AT500" s="144" t="s">
        <v>189</v>
      </c>
      <c r="AU500" s="144" t="s">
        <v>91</v>
      </c>
      <c r="AY500" s="18" t="s">
        <v>187</v>
      </c>
      <c r="BE500" s="145">
        <f>IF(N500="základní",J500,0)</f>
        <v>0</v>
      </c>
      <c r="BF500" s="145">
        <f>IF(N500="snížená",J500,0)</f>
        <v>0</v>
      </c>
      <c r="BG500" s="145">
        <f>IF(N500="zákl. přenesená",J500,0)</f>
        <v>0</v>
      </c>
      <c r="BH500" s="145">
        <f>IF(N500="sníž. přenesená",J500,0)</f>
        <v>0</v>
      </c>
      <c r="BI500" s="145">
        <f>IF(N500="nulová",J500,0)</f>
        <v>0</v>
      </c>
      <c r="BJ500" s="18" t="s">
        <v>21</v>
      </c>
      <c r="BK500" s="145">
        <f>ROUND(I500*H500,2)</f>
        <v>0</v>
      </c>
      <c r="BL500" s="18" t="s">
        <v>278</v>
      </c>
      <c r="BM500" s="144" t="s">
        <v>751</v>
      </c>
    </row>
    <row r="501" spans="2:65" s="12" customFormat="1" ht="10.199999999999999">
      <c r="B501" s="146"/>
      <c r="D501" s="147" t="s">
        <v>196</v>
      </c>
      <c r="E501" s="148" t="s">
        <v>1</v>
      </c>
      <c r="F501" s="149" t="s">
        <v>752</v>
      </c>
      <c r="H501" s="150">
        <v>7.867</v>
      </c>
      <c r="I501" s="151"/>
      <c r="L501" s="146"/>
      <c r="M501" s="152"/>
      <c r="T501" s="153"/>
      <c r="AT501" s="148" t="s">
        <v>196</v>
      </c>
      <c r="AU501" s="148" t="s">
        <v>91</v>
      </c>
      <c r="AV501" s="12" t="s">
        <v>91</v>
      </c>
      <c r="AW501" s="12" t="s">
        <v>36</v>
      </c>
      <c r="AX501" s="12" t="s">
        <v>81</v>
      </c>
      <c r="AY501" s="148" t="s">
        <v>187</v>
      </c>
    </row>
    <row r="502" spans="2:65" s="12" customFormat="1" ht="10.199999999999999">
      <c r="B502" s="146"/>
      <c r="D502" s="147" t="s">
        <v>196</v>
      </c>
      <c r="E502" s="148" t="s">
        <v>1</v>
      </c>
      <c r="F502" s="149" t="s">
        <v>753</v>
      </c>
      <c r="H502" s="150">
        <v>333.625</v>
      </c>
      <c r="I502" s="151"/>
      <c r="L502" s="146"/>
      <c r="M502" s="152"/>
      <c r="T502" s="153"/>
      <c r="AT502" s="148" t="s">
        <v>196</v>
      </c>
      <c r="AU502" s="148" t="s">
        <v>91</v>
      </c>
      <c r="AV502" s="12" t="s">
        <v>91</v>
      </c>
      <c r="AW502" s="12" t="s">
        <v>36</v>
      </c>
      <c r="AX502" s="12" t="s">
        <v>81</v>
      </c>
      <c r="AY502" s="148" t="s">
        <v>187</v>
      </c>
    </row>
    <row r="503" spans="2:65" s="12" customFormat="1" ht="10.199999999999999">
      <c r="B503" s="146"/>
      <c r="D503" s="147" t="s">
        <v>196</v>
      </c>
      <c r="E503" s="148" t="s">
        <v>1</v>
      </c>
      <c r="F503" s="149" t="s">
        <v>754</v>
      </c>
      <c r="H503" s="150">
        <v>62.9</v>
      </c>
      <c r="I503" s="151"/>
      <c r="L503" s="146"/>
      <c r="M503" s="152"/>
      <c r="T503" s="153"/>
      <c r="AT503" s="148" t="s">
        <v>196</v>
      </c>
      <c r="AU503" s="148" t="s">
        <v>91</v>
      </c>
      <c r="AV503" s="12" t="s">
        <v>91</v>
      </c>
      <c r="AW503" s="12" t="s">
        <v>36</v>
      </c>
      <c r="AX503" s="12" t="s">
        <v>81</v>
      </c>
      <c r="AY503" s="148" t="s">
        <v>187</v>
      </c>
    </row>
    <row r="504" spans="2:65" s="13" customFormat="1" ht="10.199999999999999">
      <c r="B504" s="154"/>
      <c r="D504" s="147" t="s">
        <v>196</v>
      </c>
      <c r="E504" s="155" t="s">
        <v>1</v>
      </c>
      <c r="F504" s="156" t="s">
        <v>198</v>
      </c>
      <c r="H504" s="157">
        <v>404.392</v>
      </c>
      <c r="I504" s="158"/>
      <c r="L504" s="154"/>
      <c r="M504" s="159"/>
      <c r="T504" s="160"/>
      <c r="AT504" s="155" t="s">
        <v>196</v>
      </c>
      <c r="AU504" s="155" t="s">
        <v>91</v>
      </c>
      <c r="AV504" s="13" t="s">
        <v>194</v>
      </c>
      <c r="AW504" s="13" t="s">
        <v>36</v>
      </c>
      <c r="AX504" s="13" t="s">
        <v>21</v>
      </c>
      <c r="AY504" s="155" t="s">
        <v>187</v>
      </c>
    </row>
    <row r="505" spans="2:65" s="1" customFormat="1" ht="16.5" customHeight="1">
      <c r="B505" s="33"/>
      <c r="C505" s="170" t="s">
        <v>755</v>
      </c>
      <c r="D505" s="170" t="s">
        <v>244</v>
      </c>
      <c r="E505" s="171" t="s">
        <v>756</v>
      </c>
      <c r="F505" s="172" t="s">
        <v>757</v>
      </c>
      <c r="G505" s="173" t="s">
        <v>230</v>
      </c>
      <c r="H505" s="174">
        <v>8.0000000000000002E-3</v>
      </c>
      <c r="I505" s="175"/>
      <c r="J505" s="176">
        <f>ROUND(I505*H505,2)</f>
        <v>0</v>
      </c>
      <c r="K505" s="172" t="s">
        <v>193</v>
      </c>
      <c r="L505" s="177"/>
      <c r="M505" s="178" t="s">
        <v>1</v>
      </c>
      <c r="N505" s="179" t="s">
        <v>46</v>
      </c>
      <c r="P505" s="142">
        <f>O505*H505</f>
        <v>0</v>
      </c>
      <c r="Q505" s="142">
        <v>1</v>
      </c>
      <c r="R505" s="142">
        <f>Q505*H505</f>
        <v>8.0000000000000002E-3</v>
      </c>
      <c r="S505" s="142">
        <v>0</v>
      </c>
      <c r="T505" s="143">
        <f>S505*H505</f>
        <v>0</v>
      </c>
      <c r="AR505" s="144" t="s">
        <v>369</v>
      </c>
      <c r="AT505" s="144" t="s">
        <v>244</v>
      </c>
      <c r="AU505" s="144" t="s">
        <v>91</v>
      </c>
      <c r="AY505" s="18" t="s">
        <v>187</v>
      </c>
      <c r="BE505" s="145">
        <f>IF(N505="základní",J505,0)</f>
        <v>0</v>
      </c>
      <c r="BF505" s="145">
        <f>IF(N505="snížená",J505,0)</f>
        <v>0</v>
      </c>
      <c r="BG505" s="145">
        <f>IF(N505="zákl. přenesená",J505,0)</f>
        <v>0</v>
      </c>
      <c r="BH505" s="145">
        <f>IF(N505="sníž. přenesená",J505,0)</f>
        <v>0</v>
      </c>
      <c r="BI505" s="145">
        <f>IF(N505="nulová",J505,0)</f>
        <v>0</v>
      </c>
      <c r="BJ505" s="18" t="s">
        <v>21</v>
      </c>
      <c r="BK505" s="145">
        <f>ROUND(I505*H505,2)</f>
        <v>0</v>
      </c>
      <c r="BL505" s="18" t="s">
        <v>278</v>
      </c>
      <c r="BM505" s="144" t="s">
        <v>758</v>
      </c>
    </row>
    <row r="506" spans="2:65" s="1" customFormat="1" ht="19.2">
      <c r="B506" s="33"/>
      <c r="D506" s="147" t="s">
        <v>219</v>
      </c>
      <c r="F506" s="167" t="s">
        <v>759</v>
      </c>
      <c r="I506" s="168"/>
      <c r="L506" s="33"/>
      <c r="M506" s="169"/>
      <c r="T506" s="57"/>
      <c r="AT506" s="18" t="s">
        <v>219</v>
      </c>
      <c r="AU506" s="18" t="s">
        <v>91</v>
      </c>
    </row>
    <row r="507" spans="2:65" s="12" customFormat="1" ht="10.199999999999999">
      <c r="B507" s="146"/>
      <c r="D507" s="147" t="s">
        <v>196</v>
      </c>
      <c r="E507" s="148" t="s">
        <v>1</v>
      </c>
      <c r="F507" s="149" t="s">
        <v>760</v>
      </c>
      <c r="H507" s="150">
        <v>8.0000000000000002E-3</v>
      </c>
      <c r="I507" s="151"/>
      <c r="L507" s="146"/>
      <c r="M507" s="152"/>
      <c r="T507" s="153"/>
      <c r="AT507" s="148" t="s">
        <v>196</v>
      </c>
      <c r="AU507" s="148" t="s">
        <v>91</v>
      </c>
      <c r="AV507" s="12" t="s">
        <v>91</v>
      </c>
      <c r="AW507" s="12" t="s">
        <v>36</v>
      </c>
      <c r="AX507" s="12" t="s">
        <v>81</v>
      </c>
      <c r="AY507" s="148" t="s">
        <v>187</v>
      </c>
    </row>
    <row r="508" spans="2:65" s="13" customFormat="1" ht="10.199999999999999">
      <c r="B508" s="154"/>
      <c r="D508" s="147" t="s">
        <v>196</v>
      </c>
      <c r="E508" s="155" t="s">
        <v>1</v>
      </c>
      <c r="F508" s="156" t="s">
        <v>198</v>
      </c>
      <c r="H508" s="157">
        <v>8.0000000000000002E-3</v>
      </c>
      <c r="I508" s="158"/>
      <c r="L508" s="154"/>
      <c r="M508" s="159"/>
      <c r="T508" s="160"/>
      <c r="AT508" s="155" t="s">
        <v>196</v>
      </c>
      <c r="AU508" s="155" t="s">
        <v>91</v>
      </c>
      <c r="AV508" s="13" t="s">
        <v>194</v>
      </c>
      <c r="AW508" s="13" t="s">
        <v>36</v>
      </c>
      <c r="AX508" s="13" t="s">
        <v>81</v>
      </c>
      <c r="AY508" s="155" t="s">
        <v>187</v>
      </c>
    </row>
    <row r="509" spans="2:65" s="12" customFormat="1" ht="10.199999999999999">
      <c r="B509" s="146"/>
      <c r="D509" s="147" t="s">
        <v>196</v>
      </c>
      <c r="E509" s="148" t="s">
        <v>1</v>
      </c>
      <c r="F509" s="149" t="s">
        <v>761</v>
      </c>
      <c r="H509" s="150">
        <v>8.0000000000000002E-3</v>
      </c>
      <c r="I509" s="151"/>
      <c r="L509" s="146"/>
      <c r="M509" s="152"/>
      <c r="T509" s="153"/>
      <c r="AT509" s="148" t="s">
        <v>196</v>
      </c>
      <c r="AU509" s="148" t="s">
        <v>91</v>
      </c>
      <c r="AV509" s="12" t="s">
        <v>91</v>
      </c>
      <c r="AW509" s="12" t="s">
        <v>36</v>
      </c>
      <c r="AX509" s="12" t="s">
        <v>21</v>
      </c>
      <c r="AY509" s="148" t="s">
        <v>187</v>
      </c>
    </row>
    <row r="510" spans="2:65" s="1" customFormat="1" ht="16.5" customHeight="1">
      <c r="B510" s="33"/>
      <c r="C510" s="170" t="s">
        <v>762</v>
      </c>
      <c r="D510" s="170" t="s">
        <v>244</v>
      </c>
      <c r="E510" s="171" t="s">
        <v>763</v>
      </c>
      <c r="F510" s="172" t="s">
        <v>764</v>
      </c>
      <c r="G510" s="173" t="s">
        <v>230</v>
      </c>
      <c r="H510" s="174">
        <v>0.35099999999999998</v>
      </c>
      <c r="I510" s="175"/>
      <c r="J510" s="176">
        <f>ROUND(I510*H510,2)</f>
        <v>0</v>
      </c>
      <c r="K510" s="172" t="s">
        <v>193</v>
      </c>
      <c r="L510" s="177"/>
      <c r="M510" s="178" t="s">
        <v>1</v>
      </c>
      <c r="N510" s="179" t="s">
        <v>46</v>
      </c>
      <c r="P510" s="142">
        <f>O510*H510</f>
        <v>0</v>
      </c>
      <c r="Q510" s="142">
        <v>1</v>
      </c>
      <c r="R510" s="142">
        <f>Q510*H510</f>
        <v>0.35099999999999998</v>
      </c>
      <c r="S510" s="142">
        <v>0</v>
      </c>
      <c r="T510" s="143">
        <f>S510*H510</f>
        <v>0</v>
      </c>
      <c r="AR510" s="144" t="s">
        <v>369</v>
      </c>
      <c r="AT510" s="144" t="s">
        <v>244</v>
      </c>
      <c r="AU510" s="144" t="s">
        <v>91</v>
      </c>
      <c r="AY510" s="18" t="s">
        <v>187</v>
      </c>
      <c r="BE510" s="145">
        <f>IF(N510="základní",J510,0)</f>
        <v>0</v>
      </c>
      <c r="BF510" s="145">
        <f>IF(N510="snížená",J510,0)</f>
        <v>0</v>
      </c>
      <c r="BG510" s="145">
        <f>IF(N510="zákl. přenesená",J510,0)</f>
        <v>0</v>
      </c>
      <c r="BH510" s="145">
        <f>IF(N510="sníž. přenesená",J510,0)</f>
        <v>0</v>
      </c>
      <c r="BI510" s="145">
        <f>IF(N510="nulová",J510,0)</f>
        <v>0</v>
      </c>
      <c r="BJ510" s="18" t="s">
        <v>21</v>
      </c>
      <c r="BK510" s="145">
        <f>ROUND(I510*H510,2)</f>
        <v>0</v>
      </c>
      <c r="BL510" s="18" t="s">
        <v>278</v>
      </c>
      <c r="BM510" s="144" t="s">
        <v>765</v>
      </c>
    </row>
    <row r="511" spans="2:65" s="1" customFormat="1" ht="19.2">
      <c r="B511" s="33"/>
      <c r="D511" s="147" t="s">
        <v>219</v>
      </c>
      <c r="F511" s="167" t="s">
        <v>766</v>
      </c>
      <c r="I511" s="168"/>
      <c r="L511" s="33"/>
      <c r="M511" s="169"/>
      <c r="T511" s="57"/>
      <c r="AT511" s="18" t="s">
        <v>219</v>
      </c>
      <c r="AU511" s="18" t="s">
        <v>91</v>
      </c>
    </row>
    <row r="512" spans="2:65" s="12" customFormat="1" ht="10.199999999999999">
      <c r="B512" s="146"/>
      <c r="D512" s="147" t="s">
        <v>196</v>
      </c>
      <c r="E512" s="148" t="s">
        <v>1</v>
      </c>
      <c r="F512" s="149" t="s">
        <v>767</v>
      </c>
      <c r="H512" s="150">
        <v>0.33400000000000002</v>
      </c>
      <c r="I512" s="151"/>
      <c r="L512" s="146"/>
      <c r="M512" s="152"/>
      <c r="T512" s="153"/>
      <c r="AT512" s="148" t="s">
        <v>196</v>
      </c>
      <c r="AU512" s="148" t="s">
        <v>91</v>
      </c>
      <c r="AV512" s="12" t="s">
        <v>91</v>
      </c>
      <c r="AW512" s="12" t="s">
        <v>36</v>
      </c>
      <c r="AX512" s="12" t="s">
        <v>81</v>
      </c>
      <c r="AY512" s="148" t="s">
        <v>187</v>
      </c>
    </row>
    <row r="513" spans="2:65" s="13" customFormat="1" ht="10.199999999999999">
      <c r="B513" s="154"/>
      <c r="D513" s="147" t="s">
        <v>196</v>
      </c>
      <c r="E513" s="155" t="s">
        <v>1</v>
      </c>
      <c r="F513" s="156" t="s">
        <v>198</v>
      </c>
      <c r="H513" s="157">
        <v>0.33400000000000002</v>
      </c>
      <c r="I513" s="158"/>
      <c r="L513" s="154"/>
      <c r="M513" s="159"/>
      <c r="T513" s="160"/>
      <c r="AT513" s="155" t="s">
        <v>196</v>
      </c>
      <c r="AU513" s="155" t="s">
        <v>91</v>
      </c>
      <c r="AV513" s="13" t="s">
        <v>194</v>
      </c>
      <c r="AW513" s="13" t="s">
        <v>36</v>
      </c>
      <c r="AX513" s="13" t="s">
        <v>81</v>
      </c>
      <c r="AY513" s="155" t="s">
        <v>187</v>
      </c>
    </row>
    <row r="514" spans="2:65" s="12" customFormat="1" ht="10.199999999999999">
      <c r="B514" s="146"/>
      <c r="D514" s="147" t="s">
        <v>196</v>
      </c>
      <c r="E514" s="148" t="s">
        <v>1</v>
      </c>
      <c r="F514" s="149" t="s">
        <v>768</v>
      </c>
      <c r="H514" s="150">
        <v>0.35099999999999998</v>
      </c>
      <c r="I514" s="151"/>
      <c r="L514" s="146"/>
      <c r="M514" s="152"/>
      <c r="T514" s="153"/>
      <c r="AT514" s="148" t="s">
        <v>196</v>
      </c>
      <c r="AU514" s="148" t="s">
        <v>91</v>
      </c>
      <c r="AV514" s="12" t="s">
        <v>91</v>
      </c>
      <c r="AW514" s="12" t="s">
        <v>36</v>
      </c>
      <c r="AX514" s="12" t="s">
        <v>21</v>
      </c>
      <c r="AY514" s="148" t="s">
        <v>187</v>
      </c>
    </row>
    <row r="515" spans="2:65" s="1" customFormat="1" ht="16.5" customHeight="1">
      <c r="B515" s="33"/>
      <c r="C515" s="170" t="s">
        <v>769</v>
      </c>
      <c r="D515" s="170" t="s">
        <v>244</v>
      </c>
      <c r="E515" s="171" t="s">
        <v>770</v>
      </c>
      <c r="F515" s="172" t="s">
        <v>771</v>
      </c>
      <c r="G515" s="173" t="s">
        <v>230</v>
      </c>
      <c r="H515" s="174">
        <v>6.6000000000000003E-2</v>
      </c>
      <c r="I515" s="175"/>
      <c r="J515" s="176">
        <f>ROUND(I515*H515,2)</f>
        <v>0</v>
      </c>
      <c r="K515" s="172" t="s">
        <v>193</v>
      </c>
      <c r="L515" s="177"/>
      <c r="M515" s="178" t="s">
        <v>1</v>
      </c>
      <c r="N515" s="179" t="s">
        <v>46</v>
      </c>
      <c r="P515" s="142">
        <f>O515*H515</f>
        <v>0</v>
      </c>
      <c r="Q515" s="142">
        <v>1</v>
      </c>
      <c r="R515" s="142">
        <f>Q515*H515</f>
        <v>6.6000000000000003E-2</v>
      </c>
      <c r="S515" s="142">
        <v>0</v>
      </c>
      <c r="T515" s="143">
        <f>S515*H515</f>
        <v>0</v>
      </c>
      <c r="AR515" s="144" t="s">
        <v>369</v>
      </c>
      <c r="AT515" s="144" t="s">
        <v>244</v>
      </c>
      <c r="AU515" s="144" t="s">
        <v>91</v>
      </c>
      <c r="AY515" s="18" t="s">
        <v>187</v>
      </c>
      <c r="BE515" s="145">
        <f>IF(N515="základní",J515,0)</f>
        <v>0</v>
      </c>
      <c r="BF515" s="145">
        <f>IF(N515="snížená",J515,0)</f>
        <v>0</v>
      </c>
      <c r="BG515" s="145">
        <f>IF(N515="zákl. přenesená",J515,0)</f>
        <v>0</v>
      </c>
      <c r="BH515" s="145">
        <f>IF(N515="sníž. přenesená",J515,0)</f>
        <v>0</v>
      </c>
      <c r="BI515" s="145">
        <f>IF(N515="nulová",J515,0)</f>
        <v>0</v>
      </c>
      <c r="BJ515" s="18" t="s">
        <v>21</v>
      </c>
      <c r="BK515" s="145">
        <f>ROUND(I515*H515,2)</f>
        <v>0</v>
      </c>
      <c r="BL515" s="18" t="s">
        <v>278</v>
      </c>
      <c r="BM515" s="144" t="s">
        <v>772</v>
      </c>
    </row>
    <row r="516" spans="2:65" s="1" customFormat="1" ht="19.2">
      <c r="B516" s="33"/>
      <c r="D516" s="147" t="s">
        <v>219</v>
      </c>
      <c r="F516" s="167" t="s">
        <v>773</v>
      </c>
      <c r="I516" s="168"/>
      <c r="L516" s="33"/>
      <c r="M516" s="169"/>
      <c r="T516" s="57"/>
      <c r="AT516" s="18" t="s">
        <v>219</v>
      </c>
      <c r="AU516" s="18" t="s">
        <v>91</v>
      </c>
    </row>
    <row r="517" spans="2:65" s="12" customFormat="1" ht="10.199999999999999">
      <c r="B517" s="146"/>
      <c r="D517" s="147" t="s">
        <v>196</v>
      </c>
      <c r="E517" s="148" t="s">
        <v>1</v>
      </c>
      <c r="F517" s="149" t="s">
        <v>774</v>
      </c>
      <c r="H517" s="150">
        <v>6.3E-2</v>
      </c>
      <c r="I517" s="151"/>
      <c r="L517" s="146"/>
      <c r="M517" s="152"/>
      <c r="T517" s="153"/>
      <c r="AT517" s="148" t="s">
        <v>196</v>
      </c>
      <c r="AU517" s="148" t="s">
        <v>91</v>
      </c>
      <c r="AV517" s="12" t="s">
        <v>91</v>
      </c>
      <c r="AW517" s="12" t="s">
        <v>36</v>
      </c>
      <c r="AX517" s="12" t="s">
        <v>81</v>
      </c>
      <c r="AY517" s="148" t="s">
        <v>187</v>
      </c>
    </row>
    <row r="518" spans="2:65" s="13" customFormat="1" ht="10.199999999999999">
      <c r="B518" s="154"/>
      <c r="D518" s="147" t="s">
        <v>196</v>
      </c>
      <c r="E518" s="155" t="s">
        <v>1</v>
      </c>
      <c r="F518" s="156" t="s">
        <v>198</v>
      </c>
      <c r="H518" s="157">
        <v>6.3E-2</v>
      </c>
      <c r="I518" s="158"/>
      <c r="L518" s="154"/>
      <c r="M518" s="159"/>
      <c r="T518" s="160"/>
      <c r="AT518" s="155" t="s">
        <v>196</v>
      </c>
      <c r="AU518" s="155" t="s">
        <v>91</v>
      </c>
      <c r="AV518" s="13" t="s">
        <v>194</v>
      </c>
      <c r="AW518" s="13" t="s">
        <v>36</v>
      </c>
      <c r="AX518" s="13" t="s">
        <v>81</v>
      </c>
      <c r="AY518" s="155" t="s">
        <v>187</v>
      </c>
    </row>
    <row r="519" spans="2:65" s="12" customFormat="1" ht="10.199999999999999">
      <c r="B519" s="146"/>
      <c r="D519" s="147" t="s">
        <v>196</v>
      </c>
      <c r="E519" s="148" t="s">
        <v>1</v>
      </c>
      <c r="F519" s="149" t="s">
        <v>775</v>
      </c>
      <c r="H519" s="150">
        <v>6.6000000000000003E-2</v>
      </c>
      <c r="I519" s="151"/>
      <c r="L519" s="146"/>
      <c r="M519" s="152"/>
      <c r="T519" s="153"/>
      <c r="AT519" s="148" t="s">
        <v>196</v>
      </c>
      <c r="AU519" s="148" t="s">
        <v>91</v>
      </c>
      <c r="AV519" s="12" t="s">
        <v>91</v>
      </c>
      <c r="AW519" s="12" t="s">
        <v>36</v>
      </c>
      <c r="AX519" s="12" t="s">
        <v>21</v>
      </c>
      <c r="AY519" s="148" t="s">
        <v>187</v>
      </c>
    </row>
    <row r="520" spans="2:65" s="1" customFormat="1" ht="24.15" customHeight="1">
      <c r="B520" s="33"/>
      <c r="C520" s="133" t="s">
        <v>776</v>
      </c>
      <c r="D520" s="133" t="s">
        <v>189</v>
      </c>
      <c r="E520" s="134" t="s">
        <v>777</v>
      </c>
      <c r="F520" s="135" t="s">
        <v>778</v>
      </c>
      <c r="G520" s="136" t="s">
        <v>230</v>
      </c>
      <c r="H520" s="137">
        <v>0.44500000000000001</v>
      </c>
      <c r="I520" s="138"/>
      <c r="J520" s="139">
        <f>ROUND(I520*H520,2)</f>
        <v>0</v>
      </c>
      <c r="K520" s="135" t="s">
        <v>193</v>
      </c>
      <c r="L520" s="33"/>
      <c r="M520" s="140" t="s">
        <v>1</v>
      </c>
      <c r="N520" s="141" t="s">
        <v>46</v>
      </c>
      <c r="P520" s="142">
        <f>O520*H520</f>
        <v>0</v>
      </c>
      <c r="Q520" s="142">
        <v>0</v>
      </c>
      <c r="R520" s="142">
        <f>Q520*H520</f>
        <v>0</v>
      </c>
      <c r="S520" s="142">
        <v>0</v>
      </c>
      <c r="T520" s="143">
        <f>S520*H520</f>
        <v>0</v>
      </c>
      <c r="AR520" s="144" t="s">
        <v>278</v>
      </c>
      <c r="AT520" s="144" t="s">
        <v>189</v>
      </c>
      <c r="AU520" s="144" t="s">
        <v>91</v>
      </c>
      <c r="AY520" s="18" t="s">
        <v>187</v>
      </c>
      <c r="BE520" s="145">
        <f>IF(N520="základní",J520,0)</f>
        <v>0</v>
      </c>
      <c r="BF520" s="145">
        <f>IF(N520="snížená",J520,0)</f>
        <v>0</v>
      </c>
      <c r="BG520" s="145">
        <f>IF(N520="zákl. přenesená",J520,0)</f>
        <v>0</v>
      </c>
      <c r="BH520" s="145">
        <f>IF(N520="sníž. přenesená",J520,0)</f>
        <v>0</v>
      </c>
      <c r="BI520" s="145">
        <f>IF(N520="nulová",J520,0)</f>
        <v>0</v>
      </c>
      <c r="BJ520" s="18" t="s">
        <v>21</v>
      </c>
      <c r="BK520" s="145">
        <f>ROUND(I520*H520,2)</f>
        <v>0</v>
      </c>
      <c r="BL520" s="18" t="s">
        <v>278</v>
      </c>
      <c r="BM520" s="144" t="s">
        <v>779</v>
      </c>
    </row>
    <row r="521" spans="2:65" s="11" customFormat="1" ht="25.95" customHeight="1">
      <c r="B521" s="121"/>
      <c r="D521" s="122" t="s">
        <v>80</v>
      </c>
      <c r="E521" s="123" t="s">
        <v>141</v>
      </c>
      <c r="F521" s="123" t="s">
        <v>142</v>
      </c>
      <c r="I521" s="124"/>
      <c r="J521" s="125">
        <f>BK521</f>
        <v>0</v>
      </c>
      <c r="L521" s="121"/>
      <c r="M521" s="126"/>
      <c r="P521" s="127">
        <f>P522+P529</f>
        <v>0</v>
      </c>
      <c r="R521" s="127">
        <f>R522+R529</f>
        <v>0</v>
      </c>
      <c r="T521" s="128">
        <f>T522+T529</f>
        <v>0</v>
      </c>
      <c r="AR521" s="122" t="s">
        <v>215</v>
      </c>
      <c r="AT521" s="129" t="s">
        <v>80</v>
      </c>
      <c r="AU521" s="129" t="s">
        <v>81</v>
      </c>
      <c r="AY521" s="122" t="s">
        <v>187</v>
      </c>
      <c r="BK521" s="130">
        <f>BK522+BK529</f>
        <v>0</v>
      </c>
    </row>
    <row r="522" spans="2:65" s="11" customFormat="1" ht="22.8" customHeight="1">
      <c r="B522" s="121"/>
      <c r="D522" s="122" t="s">
        <v>80</v>
      </c>
      <c r="E522" s="131" t="s">
        <v>780</v>
      </c>
      <c r="F522" s="131" t="s">
        <v>781</v>
      </c>
      <c r="I522" s="124"/>
      <c r="J522" s="132">
        <f>BK522</f>
        <v>0</v>
      </c>
      <c r="L522" s="121"/>
      <c r="M522" s="126"/>
      <c r="P522" s="127">
        <f>SUM(P523:P528)</f>
        <v>0</v>
      </c>
      <c r="R522" s="127">
        <f>SUM(R523:R528)</f>
        <v>0</v>
      </c>
      <c r="T522" s="128">
        <f>SUM(T523:T528)</f>
        <v>0</v>
      </c>
      <c r="AR522" s="122" t="s">
        <v>215</v>
      </c>
      <c r="AT522" s="129" t="s">
        <v>80</v>
      </c>
      <c r="AU522" s="129" t="s">
        <v>21</v>
      </c>
      <c r="AY522" s="122" t="s">
        <v>187</v>
      </c>
      <c r="BK522" s="130">
        <f>SUM(BK523:BK528)</f>
        <v>0</v>
      </c>
    </row>
    <row r="523" spans="2:65" s="1" customFormat="1" ht="16.5" customHeight="1">
      <c r="B523" s="33"/>
      <c r="C523" s="133" t="s">
        <v>782</v>
      </c>
      <c r="D523" s="133" t="s">
        <v>189</v>
      </c>
      <c r="E523" s="134" t="s">
        <v>783</v>
      </c>
      <c r="F523" s="135" t="s">
        <v>784</v>
      </c>
      <c r="G523" s="136" t="s">
        <v>785</v>
      </c>
      <c r="H523" s="137">
        <v>1</v>
      </c>
      <c r="I523" s="138"/>
      <c r="J523" s="139">
        <f t="shared" ref="J523:J528" si="0">ROUND(I523*H523,2)</f>
        <v>0</v>
      </c>
      <c r="K523" s="135" t="s">
        <v>1</v>
      </c>
      <c r="L523" s="33"/>
      <c r="M523" s="140" t="s">
        <v>1</v>
      </c>
      <c r="N523" s="141" t="s">
        <v>46</v>
      </c>
      <c r="P523" s="142">
        <f t="shared" ref="P523:P528" si="1">O523*H523</f>
        <v>0</v>
      </c>
      <c r="Q523" s="142">
        <v>0</v>
      </c>
      <c r="R523" s="142">
        <f t="shared" ref="R523:R528" si="2">Q523*H523</f>
        <v>0</v>
      </c>
      <c r="S523" s="142">
        <v>0</v>
      </c>
      <c r="T523" s="143">
        <f t="shared" ref="T523:T528" si="3">S523*H523</f>
        <v>0</v>
      </c>
      <c r="AR523" s="144" t="s">
        <v>786</v>
      </c>
      <c r="AT523" s="144" t="s">
        <v>189</v>
      </c>
      <c r="AU523" s="144" t="s">
        <v>91</v>
      </c>
      <c r="AY523" s="18" t="s">
        <v>187</v>
      </c>
      <c r="BE523" s="145">
        <f t="shared" ref="BE523:BE528" si="4">IF(N523="základní",J523,0)</f>
        <v>0</v>
      </c>
      <c r="BF523" s="145">
        <f t="shared" ref="BF523:BF528" si="5">IF(N523="snížená",J523,0)</f>
        <v>0</v>
      </c>
      <c r="BG523" s="145">
        <f t="shared" ref="BG523:BG528" si="6">IF(N523="zákl. přenesená",J523,0)</f>
        <v>0</v>
      </c>
      <c r="BH523" s="145">
        <f t="shared" ref="BH523:BH528" si="7">IF(N523="sníž. přenesená",J523,0)</f>
        <v>0</v>
      </c>
      <c r="BI523" s="145">
        <f t="shared" ref="BI523:BI528" si="8">IF(N523="nulová",J523,0)</f>
        <v>0</v>
      </c>
      <c r="BJ523" s="18" t="s">
        <v>21</v>
      </c>
      <c r="BK523" s="145">
        <f t="shared" ref="BK523:BK528" si="9">ROUND(I523*H523,2)</f>
        <v>0</v>
      </c>
      <c r="BL523" s="18" t="s">
        <v>786</v>
      </c>
      <c r="BM523" s="144" t="s">
        <v>787</v>
      </c>
    </row>
    <row r="524" spans="2:65" s="1" customFormat="1" ht="16.5" customHeight="1">
      <c r="B524" s="33"/>
      <c r="C524" s="133" t="s">
        <v>788</v>
      </c>
      <c r="D524" s="133" t="s">
        <v>189</v>
      </c>
      <c r="E524" s="134" t="s">
        <v>789</v>
      </c>
      <c r="F524" s="135" t="s">
        <v>790</v>
      </c>
      <c r="G524" s="136" t="s">
        <v>785</v>
      </c>
      <c r="H524" s="137">
        <v>1</v>
      </c>
      <c r="I524" s="138"/>
      <c r="J524" s="139">
        <f t="shared" si="0"/>
        <v>0</v>
      </c>
      <c r="K524" s="135" t="s">
        <v>1</v>
      </c>
      <c r="L524" s="33"/>
      <c r="M524" s="140" t="s">
        <v>1</v>
      </c>
      <c r="N524" s="141" t="s">
        <v>46</v>
      </c>
      <c r="P524" s="142">
        <f t="shared" si="1"/>
        <v>0</v>
      </c>
      <c r="Q524" s="142">
        <v>0</v>
      </c>
      <c r="R524" s="142">
        <f t="shared" si="2"/>
        <v>0</v>
      </c>
      <c r="S524" s="142">
        <v>0</v>
      </c>
      <c r="T524" s="143">
        <f t="shared" si="3"/>
        <v>0</v>
      </c>
      <c r="AR524" s="144" t="s">
        <v>786</v>
      </c>
      <c r="AT524" s="144" t="s">
        <v>189</v>
      </c>
      <c r="AU524" s="144" t="s">
        <v>91</v>
      </c>
      <c r="AY524" s="18" t="s">
        <v>187</v>
      </c>
      <c r="BE524" s="145">
        <f t="shared" si="4"/>
        <v>0</v>
      </c>
      <c r="BF524" s="145">
        <f t="shared" si="5"/>
        <v>0</v>
      </c>
      <c r="BG524" s="145">
        <f t="shared" si="6"/>
        <v>0</v>
      </c>
      <c r="BH524" s="145">
        <f t="shared" si="7"/>
        <v>0</v>
      </c>
      <c r="BI524" s="145">
        <f t="shared" si="8"/>
        <v>0</v>
      </c>
      <c r="BJ524" s="18" t="s">
        <v>21</v>
      </c>
      <c r="BK524" s="145">
        <f t="shared" si="9"/>
        <v>0</v>
      </c>
      <c r="BL524" s="18" t="s">
        <v>786</v>
      </c>
      <c r="BM524" s="144" t="s">
        <v>791</v>
      </c>
    </row>
    <row r="525" spans="2:65" s="1" customFormat="1" ht="16.5" customHeight="1">
      <c r="B525" s="33"/>
      <c r="C525" s="133" t="s">
        <v>792</v>
      </c>
      <c r="D525" s="133" t="s">
        <v>189</v>
      </c>
      <c r="E525" s="134" t="s">
        <v>793</v>
      </c>
      <c r="F525" s="135" t="s">
        <v>794</v>
      </c>
      <c r="G525" s="136" t="s">
        <v>785</v>
      </c>
      <c r="H525" s="137">
        <v>1</v>
      </c>
      <c r="I525" s="138"/>
      <c r="J525" s="139">
        <f t="shared" si="0"/>
        <v>0</v>
      </c>
      <c r="K525" s="135" t="s">
        <v>1</v>
      </c>
      <c r="L525" s="33"/>
      <c r="M525" s="140" t="s">
        <v>1</v>
      </c>
      <c r="N525" s="141" t="s">
        <v>46</v>
      </c>
      <c r="P525" s="142">
        <f t="shared" si="1"/>
        <v>0</v>
      </c>
      <c r="Q525" s="142">
        <v>0</v>
      </c>
      <c r="R525" s="142">
        <f t="shared" si="2"/>
        <v>0</v>
      </c>
      <c r="S525" s="142">
        <v>0</v>
      </c>
      <c r="T525" s="143">
        <f t="shared" si="3"/>
        <v>0</v>
      </c>
      <c r="AR525" s="144" t="s">
        <v>786</v>
      </c>
      <c r="AT525" s="144" t="s">
        <v>189</v>
      </c>
      <c r="AU525" s="144" t="s">
        <v>91</v>
      </c>
      <c r="AY525" s="18" t="s">
        <v>187</v>
      </c>
      <c r="BE525" s="145">
        <f t="shared" si="4"/>
        <v>0</v>
      </c>
      <c r="BF525" s="145">
        <f t="shared" si="5"/>
        <v>0</v>
      </c>
      <c r="BG525" s="145">
        <f t="shared" si="6"/>
        <v>0</v>
      </c>
      <c r="BH525" s="145">
        <f t="shared" si="7"/>
        <v>0</v>
      </c>
      <c r="BI525" s="145">
        <f t="shared" si="8"/>
        <v>0</v>
      </c>
      <c r="BJ525" s="18" t="s">
        <v>21</v>
      </c>
      <c r="BK525" s="145">
        <f t="shared" si="9"/>
        <v>0</v>
      </c>
      <c r="BL525" s="18" t="s">
        <v>786</v>
      </c>
      <c r="BM525" s="144" t="s">
        <v>795</v>
      </c>
    </row>
    <row r="526" spans="2:65" s="1" customFormat="1" ht="16.5" customHeight="1">
      <c r="B526" s="33"/>
      <c r="C526" s="133" t="s">
        <v>796</v>
      </c>
      <c r="D526" s="133" t="s">
        <v>189</v>
      </c>
      <c r="E526" s="134" t="s">
        <v>797</v>
      </c>
      <c r="F526" s="135" t="s">
        <v>798</v>
      </c>
      <c r="G526" s="136" t="s">
        <v>785</v>
      </c>
      <c r="H526" s="137">
        <v>1</v>
      </c>
      <c r="I526" s="138"/>
      <c r="J526" s="139">
        <f t="shared" si="0"/>
        <v>0</v>
      </c>
      <c r="K526" s="135" t="s">
        <v>1</v>
      </c>
      <c r="L526" s="33"/>
      <c r="M526" s="140" t="s">
        <v>1</v>
      </c>
      <c r="N526" s="141" t="s">
        <v>46</v>
      </c>
      <c r="P526" s="142">
        <f t="shared" si="1"/>
        <v>0</v>
      </c>
      <c r="Q526" s="142">
        <v>0</v>
      </c>
      <c r="R526" s="142">
        <f t="shared" si="2"/>
        <v>0</v>
      </c>
      <c r="S526" s="142">
        <v>0</v>
      </c>
      <c r="T526" s="143">
        <f t="shared" si="3"/>
        <v>0</v>
      </c>
      <c r="AR526" s="144" t="s">
        <v>786</v>
      </c>
      <c r="AT526" s="144" t="s">
        <v>189</v>
      </c>
      <c r="AU526" s="144" t="s">
        <v>91</v>
      </c>
      <c r="AY526" s="18" t="s">
        <v>187</v>
      </c>
      <c r="BE526" s="145">
        <f t="shared" si="4"/>
        <v>0</v>
      </c>
      <c r="BF526" s="145">
        <f t="shared" si="5"/>
        <v>0</v>
      </c>
      <c r="BG526" s="145">
        <f t="shared" si="6"/>
        <v>0</v>
      </c>
      <c r="BH526" s="145">
        <f t="shared" si="7"/>
        <v>0</v>
      </c>
      <c r="BI526" s="145">
        <f t="shared" si="8"/>
        <v>0</v>
      </c>
      <c r="BJ526" s="18" t="s">
        <v>21</v>
      </c>
      <c r="BK526" s="145">
        <f t="shared" si="9"/>
        <v>0</v>
      </c>
      <c r="BL526" s="18" t="s">
        <v>786</v>
      </c>
      <c r="BM526" s="144" t="s">
        <v>799</v>
      </c>
    </row>
    <row r="527" spans="2:65" s="1" customFormat="1" ht="16.5" customHeight="1">
      <c r="B527" s="33"/>
      <c r="C527" s="133" t="s">
        <v>800</v>
      </c>
      <c r="D527" s="133" t="s">
        <v>189</v>
      </c>
      <c r="E527" s="134" t="s">
        <v>801</v>
      </c>
      <c r="F527" s="135" t="s">
        <v>802</v>
      </c>
      <c r="G527" s="136" t="s">
        <v>432</v>
      </c>
      <c r="H527" s="137">
        <v>1</v>
      </c>
      <c r="I527" s="138"/>
      <c r="J527" s="139">
        <f t="shared" si="0"/>
        <v>0</v>
      </c>
      <c r="K527" s="135" t="s">
        <v>1</v>
      </c>
      <c r="L527" s="33"/>
      <c r="M527" s="140" t="s">
        <v>1</v>
      </c>
      <c r="N527" s="141" t="s">
        <v>46</v>
      </c>
      <c r="P527" s="142">
        <f t="shared" si="1"/>
        <v>0</v>
      </c>
      <c r="Q527" s="142">
        <v>0</v>
      </c>
      <c r="R527" s="142">
        <f t="shared" si="2"/>
        <v>0</v>
      </c>
      <c r="S527" s="142">
        <v>0</v>
      </c>
      <c r="T527" s="143">
        <f t="shared" si="3"/>
        <v>0</v>
      </c>
      <c r="AR527" s="144" t="s">
        <v>786</v>
      </c>
      <c r="AT527" s="144" t="s">
        <v>189</v>
      </c>
      <c r="AU527" s="144" t="s">
        <v>91</v>
      </c>
      <c r="AY527" s="18" t="s">
        <v>187</v>
      </c>
      <c r="BE527" s="145">
        <f t="shared" si="4"/>
        <v>0</v>
      </c>
      <c r="BF527" s="145">
        <f t="shared" si="5"/>
        <v>0</v>
      </c>
      <c r="BG527" s="145">
        <f t="shared" si="6"/>
        <v>0</v>
      </c>
      <c r="BH527" s="145">
        <f t="shared" si="7"/>
        <v>0</v>
      </c>
      <c r="BI527" s="145">
        <f t="shared" si="8"/>
        <v>0</v>
      </c>
      <c r="BJ527" s="18" t="s">
        <v>21</v>
      </c>
      <c r="BK527" s="145">
        <f t="shared" si="9"/>
        <v>0</v>
      </c>
      <c r="BL527" s="18" t="s">
        <v>786</v>
      </c>
      <c r="BM527" s="144" t="s">
        <v>803</v>
      </c>
    </row>
    <row r="528" spans="2:65" s="1" customFormat="1" ht="16.5" customHeight="1">
      <c r="B528" s="33"/>
      <c r="C528" s="133" t="s">
        <v>804</v>
      </c>
      <c r="D528" s="133" t="s">
        <v>189</v>
      </c>
      <c r="E528" s="134" t="s">
        <v>805</v>
      </c>
      <c r="F528" s="135" t="s">
        <v>806</v>
      </c>
      <c r="G528" s="136" t="s">
        <v>432</v>
      </c>
      <c r="H528" s="137">
        <v>1</v>
      </c>
      <c r="I528" s="138"/>
      <c r="J528" s="139">
        <f t="shared" si="0"/>
        <v>0</v>
      </c>
      <c r="K528" s="135" t="s">
        <v>1</v>
      </c>
      <c r="L528" s="33"/>
      <c r="M528" s="140" t="s">
        <v>1</v>
      </c>
      <c r="N528" s="141" t="s">
        <v>46</v>
      </c>
      <c r="P528" s="142">
        <f t="shared" si="1"/>
        <v>0</v>
      </c>
      <c r="Q528" s="142">
        <v>0</v>
      </c>
      <c r="R528" s="142">
        <f t="shared" si="2"/>
        <v>0</v>
      </c>
      <c r="S528" s="142">
        <v>0</v>
      </c>
      <c r="T528" s="143">
        <f t="shared" si="3"/>
        <v>0</v>
      </c>
      <c r="AR528" s="144" t="s">
        <v>786</v>
      </c>
      <c r="AT528" s="144" t="s">
        <v>189</v>
      </c>
      <c r="AU528" s="144" t="s">
        <v>91</v>
      </c>
      <c r="AY528" s="18" t="s">
        <v>187</v>
      </c>
      <c r="BE528" s="145">
        <f t="shared" si="4"/>
        <v>0</v>
      </c>
      <c r="BF528" s="145">
        <f t="shared" si="5"/>
        <v>0</v>
      </c>
      <c r="BG528" s="145">
        <f t="shared" si="6"/>
        <v>0</v>
      </c>
      <c r="BH528" s="145">
        <f t="shared" si="7"/>
        <v>0</v>
      </c>
      <c r="BI528" s="145">
        <f t="shared" si="8"/>
        <v>0</v>
      </c>
      <c r="BJ528" s="18" t="s">
        <v>21</v>
      </c>
      <c r="BK528" s="145">
        <f t="shared" si="9"/>
        <v>0</v>
      </c>
      <c r="BL528" s="18" t="s">
        <v>786</v>
      </c>
      <c r="BM528" s="144" t="s">
        <v>807</v>
      </c>
    </row>
    <row r="529" spans="2:65" s="11" customFormat="1" ht="22.8" customHeight="1">
      <c r="B529" s="121"/>
      <c r="D529" s="122" t="s">
        <v>80</v>
      </c>
      <c r="E529" s="131" t="s">
        <v>808</v>
      </c>
      <c r="F529" s="131" t="s">
        <v>809</v>
      </c>
      <c r="I529" s="124"/>
      <c r="J529" s="132">
        <f>BK529</f>
        <v>0</v>
      </c>
      <c r="L529" s="121"/>
      <c r="M529" s="126"/>
      <c r="P529" s="127">
        <f>P530</f>
        <v>0</v>
      </c>
      <c r="R529" s="127">
        <f>R530</f>
        <v>0</v>
      </c>
      <c r="T529" s="128">
        <f>T530</f>
        <v>0</v>
      </c>
      <c r="AR529" s="122" t="s">
        <v>215</v>
      </c>
      <c r="AT529" s="129" t="s">
        <v>80</v>
      </c>
      <c r="AU529" s="129" t="s">
        <v>21</v>
      </c>
      <c r="AY529" s="122" t="s">
        <v>187</v>
      </c>
      <c r="BK529" s="130">
        <f>BK530</f>
        <v>0</v>
      </c>
    </row>
    <row r="530" spans="2:65" s="1" customFormat="1" ht="16.5" customHeight="1">
      <c r="B530" s="33"/>
      <c r="C530" s="133" t="s">
        <v>810</v>
      </c>
      <c r="D530" s="133" t="s">
        <v>189</v>
      </c>
      <c r="E530" s="134" t="s">
        <v>811</v>
      </c>
      <c r="F530" s="135" t="s">
        <v>812</v>
      </c>
      <c r="G530" s="136" t="s">
        <v>785</v>
      </c>
      <c r="H530" s="137">
        <v>1</v>
      </c>
      <c r="I530" s="138"/>
      <c r="J530" s="139">
        <f>ROUND(I530*H530,2)</f>
        <v>0</v>
      </c>
      <c r="K530" s="135" t="s">
        <v>1</v>
      </c>
      <c r="L530" s="33"/>
      <c r="M530" s="187" t="s">
        <v>1</v>
      </c>
      <c r="N530" s="188" t="s">
        <v>46</v>
      </c>
      <c r="O530" s="189"/>
      <c r="P530" s="190">
        <f>O530*H530</f>
        <v>0</v>
      </c>
      <c r="Q530" s="190">
        <v>0</v>
      </c>
      <c r="R530" s="190">
        <f>Q530*H530</f>
        <v>0</v>
      </c>
      <c r="S530" s="190">
        <v>0</v>
      </c>
      <c r="T530" s="191">
        <f>S530*H530</f>
        <v>0</v>
      </c>
      <c r="AR530" s="144" t="s">
        <v>786</v>
      </c>
      <c r="AT530" s="144" t="s">
        <v>189</v>
      </c>
      <c r="AU530" s="144" t="s">
        <v>91</v>
      </c>
      <c r="AY530" s="18" t="s">
        <v>187</v>
      </c>
      <c r="BE530" s="145">
        <f>IF(N530="základní",J530,0)</f>
        <v>0</v>
      </c>
      <c r="BF530" s="145">
        <f>IF(N530="snížená",J530,0)</f>
        <v>0</v>
      </c>
      <c r="BG530" s="145">
        <f>IF(N530="zákl. přenesená",J530,0)</f>
        <v>0</v>
      </c>
      <c r="BH530" s="145">
        <f>IF(N530="sníž. přenesená",J530,0)</f>
        <v>0</v>
      </c>
      <c r="BI530" s="145">
        <f>IF(N530="nulová",J530,0)</f>
        <v>0</v>
      </c>
      <c r="BJ530" s="18" t="s">
        <v>21</v>
      </c>
      <c r="BK530" s="145">
        <f>ROUND(I530*H530,2)</f>
        <v>0</v>
      </c>
      <c r="BL530" s="18" t="s">
        <v>786</v>
      </c>
      <c r="BM530" s="144" t="s">
        <v>813</v>
      </c>
    </row>
    <row r="531" spans="2:65" s="1" customFormat="1" ht="6.9" customHeight="1">
      <c r="B531" s="45"/>
      <c r="C531" s="46"/>
      <c r="D531" s="46"/>
      <c r="E531" s="46"/>
      <c r="F531" s="46"/>
      <c r="G531" s="46"/>
      <c r="H531" s="46"/>
      <c r="I531" s="46"/>
      <c r="J531" s="46"/>
      <c r="K531" s="46"/>
      <c r="L531" s="33"/>
    </row>
  </sheetData>
  <sheetProtection algorithmName="SHA-512" hashValue="4vrSc73REfnDOIqZ24Q7mOWPubwu1K1WXbqVpaA+DbjGKCYmmxMh5cuhN1TdlW7hUCY5zLdh3e2tZ08mhbU6Dw==" saltValue="xkwHjsCoKikizo/q5zcl6zhcIKDzjcidK7S4OuGHHBFa4Cgz5aVXc/pajRE9ooYDTRPW+p87CHVJgFVUiB0OJA==" spinCount="100000" sheet="1" objects="1" scenarios="1" formatColumns="0" formatRows="0" autoFilter="0"/>
  <autoFilter ref="C131:K530" xr:uid="{00000000-0009-0000-0000-000001000000}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4" fitToHeight="100" orientation="landscape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47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8" t="s">
        <v>94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91</v>
      </c>
    </row>
    <row r="4" spans="2:46" ht="24.9" customHeight="1">
      <c r="B4" s="21"/>
      <c r="D4" s="22" t="s">
        <v>144</v>
      </c>
      <c r="L4" s="21"/>
      <c r="M4" s="89" t="s">
        <v>10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241" t="str">
        <f>'Rekapitulace stavby'!K6</f>
        <v>Liberecká náplavka - Revize 03</v>
      </c>
      <c r="F7" s="242"/>
      <c r="G7" s="242"/>
      <c r="H7" s="242"/>
      <c r="L7" s="21"/>
    </row>
    <row r="8" spans="2:46" s="1" customFormat="1" ht="12" customHeight="1">
      <c r="B8" s="33"/>
      <c r="D8" s="28" t="s">
        <v>145</v>
      </c>
      <c r="L8" s="33"/>
    </row>
    <row r="9" spans="2:46" s="1" customFormat="1" ht="16.5" customHeight="1">
      <c r="B9" s="33"/>
      <c r="E9" s="207" t="s">
        <v>814</v>
      </c>
      <c r="F9" s="243"/>
      <c r="G9" s="243"/>
      <c r="H9" s="243"/>
      <c r="L9" s="33"/>
    </row>
    <row r="10" spans="2:46" s="1" customFormat="1" ht="10.199999999999999">
      <c r="B10" s="33"/>
      <c r="L10" s="33"/>
    </row>
    <row r="11" spans="2:46" s="1" customFormat="1" ht="12" customHeight="1">
      <c r="B11" s="33"/>
      <c r="D11" s="28" t="s">
        <v>19</v>
      </c>
      <c r="F11" s="26" t="s">
        <v>90</v>
      </c>
      <c r="I11" s="28" t="s">
        <v>20</v>
      </c>
      <c r="J11" s="26" t="s">
        <v>1</v>
      </c>
      <c r="L11" s="33"/>
    </row>
    <row r="12" spans="2:46" s="1" customFormat="1" ht="12" customHeight="1">
      <c r="B12" s="33"/>
      <c r="D12" s="28" t="s">
        <v>22</v>
      </c>
      <c r="F12" s="26" t="s">
        <v>23</v>
      </c>
      <c r="I12" s="28" t="s">
        <v>24</v>
      </c>
      <c r="J12" s="53" t="str">
        <f>'Rekapitulace stavby'!AN8</f>
        <v>15. 10. 2025</v>
      </c>
      <c r="L12" s="33"/>
    </row>
    <row r="13" spans="2:46" s="1" customFormat="1" ht="10.8" customHeight="1">
      <c r="B13" s="33"/>
      <c r="L13" s="33"/>
    </row>
    <row r="14" spans="2:46" s="1" customFormat="1" ht="12" customHeight="1">
      <c r="B14" s="33"/>
      <c r="D14" s="28" t="s">
        <v>28</v>
      </c>
      <c r="I14" s="28" t="s">
        <v>29</v>
      </c>
      <c r="J14" s="26" t="s">
        <v>1</v>
      </c>
      <c r="L14" s="33"/>
    </row>
    <row r="15" spans="2:46" s="1" customFormat="1" ht="18" customHeight="1">
      <c r="B15" s="33"/>
      <c r="E15" s="26" t="s">
        <v>148</v>
      </c>
      <c r="I15" s="28" t="s">
        <v>31</v>
      </c>
      <c r="J15" s="26" t="s">
        <v>1</v>
      </c>
      <c r="L15" s="33"/>
    </row>
    <row r="16" spans="2:46" s="1" customFormat="1" ht="6.9" customHeight="1">
      <c r="B16" s="33"/>
      <c r="L16" s="33"/>
    </row>
    <row r="17" spans="2:12" s="1" customFormat="1" ht="12" customHeight="1">
      <c r="B17" s="33"/>
      <c r="D17" s="28" t="s">
        <v>32</v>
      </c>
      <c r="I17" s="28" t="s">
        <v>29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244" t="str">
        <f>'Rekapitulace stavby'!E14</f>
        <v>Vyplň údaj</v>
      </c>
      <c r="F18" s="213"/>
      <c r="G18" s="213"/>
      <c r="H18" s="213"/>
      <c r="I18" s="28" t="s">
        <v>31</v>
      </c>
      <c r="J18" s="29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8" t="s">
        <v>34</v>
      </c>
      <c r="I20" s="28" t="s">
        <v>29</v>
      </c>
      <c r="J20" s="26" t="s">
        <v>1</v>
      </c>
      <c r="L20" s="33"/>
    </row>
    <row r="21" spans="2:12" s="1" customFormat="1" ht="18" customHeight="1">
      <c r="B21" s="33"/>
      <c r="E21" s="26" t="s">
        <v>149</v>
      </c>
      <c r="I21" s="28" t="s">
        <v>31</v>
      </c>
      <c r="J21" s="26" t="s">
        <v>1</v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8" t="s">
        <v>37</v>
      </c>
      <c r="I23" s="28" t="s">
        <v>29</v>
      </c>
      <c r="J23" s="26" t="s">
        <v>1</v>
      </c>
      <c r="L23" s="33"/>
    </row>
    <row r="24" spans="2:12" s="1" customFormat="1" ht="18" customHeight="1">
      <c r="B24" s="33"/>
      <c r="E24" s="26" t="s">
        <v>148</v>
      </c>
      <c r="I24" s="28" t="s">
        <v>31</v>
      </c>
      <c r="J24" s="26" t="s">
        <v>1</v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8" t="s">
        <v>39</v>
      </c>
      <c r="L26" s="33"/>
    </row>
    <row r="27" spans="2:12" s="7" customFormat="1" ht="16.5" customHeight="1">
      <c r="B27" s="90"/>
      <c r="E27" s="218" t="s">
        <v>150</v>
      </c>
      <c r="F27" s="218"/>
      <c r="G27" s="218"/>
      <c r="H27" s="218"/>
      <c r="L27" s="90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4"/>
      <c r="E29" s="54"/>
      <c r="F29" s="54"/>
      <c r="G29" s="54"/>
      <c r="H29" s="54"/>
      <c r="I29" s="54"/>
      <c r="J29" s="54"/>
      <c r="K29" s="54"/>
      <c r="L29" s="33"/>
    </row>
    <row r="30" spans="2:12" s="1" customFormat="1" ht="25.35" customHeight="1">
      <c r="B30" s="33"/>
      <c r="D30" s="91" t="s">
        <v>41</v>
      </c>
      <c r="J30" s="67">
        <f>ROUND(J121, 2)</f>
        <v>0</v>
      </c>
      <c r="L30" s="33"/>
    </row>
    <row r="31" spans="2:12" s="1" customFormat="1" ht="6.9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14.4" customHeight="1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4" customHeight="1">
      <c r="B33" s="33"/>
      <c r="D33" s="56" t="s">
        <v>45</v>
      </c>
      <c r="E33" s="28" t="s">
        <v>46</v>
      </c>
      <c r="F33" s="92">
        <f>ROUND((SUM(BE121:BE146)),  2)</f>
        <v>0</v>
      </c>
      <c r="I33" s="93">
        <v>0.21</v>
      </c>
      <c r="J33" s="92">
        <f>ROUND(((SUM(BE121:BE146))*I33),  2)</f>
        <v>0</v>
      </c>
      <c r="L33" s="33"/>
    </row>
    <row r="34" spans="2:12" s="1" customFormat="1" ht="14.4" customHeight="1">
      <c r="B34" s="33"/>
      <c r="E34" s="28" t="s">
        <v>47</v>
      </c>
      <c r="F34" s="92">
        <f>ROUND((SUM(BF121:BF146)),  2)</f>
        <v>0</v>
      </c>
      <c r="I34" s="93">
        <v>0.12</v>
      </c>
      <c r="J34" s="92">
        <f>ROUND(((SUM(BF121:BF146))*I34),  2)</f>
        <v>0</v>
      </c>
      <c r="L34" s="33"/>
    </row>
    <row r="35" spans="2:12" s="1" customFormat="1" ht="14.4" hidden="1" customHeight="1">
      <c r="B35" s="33"/>
      <c r="E35" s="28" t="s">
        <v>48</v>
      </c>
      <c r="F35" s="92">
        <f>ROUND((SUM(BG121:BG146)),  2)</f>
        <v>0</v>
      </c>
      <c r="I35" s="93">
        <v>0.21</v>
      </c>
      <c r="J35" s="92">
        <f>0</f>
        <v>0</v>
      </c>
      <c r="L35" s="33"/>
    </row>
    <row r="36" spans="2:12" s="1" customFormat="1" ht="14.4" hidden="1" customHeight="1">
      <c r="B36" s="33"/>
      <c r="E36" s="28" t="s">
        <v>49</v>
      </c>
      <c r="F36" s="92">
        <f>ROUND((SUM(BH121:BH146)),  2)</f>
        <v>0</v>
      </c>
      <c r="I36" s="93">
        <v>0.12</v>
      </c>
      <c r="J36" s="92">
        <f>0</f>
        <v>0</v>
      </c>
      <c r="L36" s="33"/>
    </row>
    <row r="37" spans="2:12" s="1" customFormat="1" ht="14.4" hidden="1" customHeight="1">
      <c r="B37" s="33"/>
      <c r="E37" s="28" t="s">
        <v>50</v>
      </c>
      <c r="F37" s="92">
        <f>ROUND((SUM(BI121:BI146)),  2)</f>
        <v>0</v>
      </c>
      <c r="I37" s="93">
        <v>0</v>
      </c>
      <c r="J37" s="92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4"/>
      <c r="D39" s="95" t="s">
        <v>51</v>
      </c>
      <c r="E39" s="58"/>
      <c r="F39" s="58"/>
      <c r="G39" s="96" t="s">
        <v>52</v>
      </c>
      <c r="H39" s="97" t="s">
        <v>53</v>
      </c>
      <c r="I39" s="58"/>
      <c r="J39" s="98">
        <f>SUM(J30:J37)</f>
        <v>0</v>
      </c>
      <c r="K39" s="99"/>
      <c r="L39" s="33"/>
    </row>
    <row r="40" spans="2:12" s="1" customFormat="1" ht="14.4" customHeight="1">
      <c r="B40" s="33"/>
      <c r="L40" s="33"/>
    </row>
    <row r="41" spans="2:12" ht="14.4" customHeight="1">
      <c r="B41" s="21"/>
      <c r="L41" s="21"/>
    </row>
    <row r="42" spans="2:12" ht="14.4" customHeight="1">
      <c r="B42" s="21"/>
      <c r="L42" s="21"/>
    </row>
    <row r="43" spans="2:12" ht="14.4" customHeight="1">
      <c r="B43" s="21"/>
      <c r="L43" s="21"/>
    </row>
    <row r="44" spans="2:12" ht="14.4" customHeight="1">
      <c r="B44" s="21"/>
      <c r="L44" s="21"/>
    </row>
    <row r="45" spans="2:12" ht="14.4" customHeight="1">
      <c r="B45" s="21"/>
      <c r="L45" s="21"/>
    </row>
    <row r="46" spans="2:12" ht="14.4" customHeight="1">
      <c r="B46" s="21"/>
      <c r="L46" s="21"/>
    </row>
    <row r="47" spans="2:12" ht="14.4" customHeight="1">
      <c r="B47" s="21"/>
      <c r="L47" s="21"/>
    </row>
    <row r="48" spans="2:12" ht="14.4" customHeight="1">
      <c r="B48" s="21"/>
      <c r="L48" s="21"/>
    </row>
    <row r="49" spans="2:12" ht="14.4" customHeight="1">
      <c r="B49" s="21"/>
      <c r="L49" s="21"/>
    </row>
    <row r="50" spans="2:12" s="1" customFormat="1" ht="14.4" customHeight="1">
      <c r="B50" s="33"/>
      <c r="D50" s="42" t="s">
        <v>54</v>
      </c>
      <c r="E50" s="43"/>
      <c r="F50" s="43"/>
      <c r="G50" s="42" t="s">
        <v>55</v>
      </c>
      <c r="H50" s="43"/>
      <c r="I50" s="43"/>
      <c r="J50" s="43"/>
      <c r="K50" s="43"/>
      <c r="L50" s="33"/>
    </row>
    <row r="51" spans="2:12" ht="10.199999999999999">
      <c r="B51" s="21"/>
      <c r="L51" s="21"/>
    </row>
    <row r="52" spans="2:12" ht="10.199999999999999">
      <c r="B52" s="21"/>
      <c r="L52" s="21"/>
    </row>
    <row r="53" spans="2:12" ht="10.199999999999999">
      <c r="B53" s="21"/>
      <c r="L53" s="21"/>
    </row>
    <row r="54" spans="2:12" ht="10.199999999999999">
      <c r="B54" s="21"/>
      <c r="L54" s="21"/>
    </row>
    <row r="55" spans="2:12" ht="10.199999999999999">
      <c r="B55" s="21"/>
      <c r="L55" s="21"/>
    </row>
    <row r="56" spans="2:12" ht="10.199999999999999">
      <c r="B56" s="21"/>
      <c r="L56" s="21"/>
    </row>
    <row r="57" spans="2:12" ht="10.199999999999999">
      <c r="B57" s="21"/>
      <c r="L57" s="21"/>
    </row>
    <row r="58" spans="2:12" ht="10.199999999999999">
      <c r="B58" s="21"/>
      <c r="L58" s="21"/>
    </row>
    <row r="59" spans="2:12" ht="10.199999999999999">
      <c r="B59" s="21"/>
      <c r="L59" s="21"/>
    </row>
    <row r="60" spans="2:12" ht="10.199999999999999">
      <c r="B60" s="21"/>
      <c r="L60" s="21"/>
    </row>
    <row r="61" spans="2:12" s="1" customFormat="1" ht="13.2">
      <c r="B61" s="33"/>
      <c r="D61" s="44" t="s">
        <v>56</v>
      </c>
      <c r="E61" s="35"/>
      <c r="F61" s="100" t="s">
        <v>57</v>
      </c>
      <c r="G61" s="44" t="s">
        <v>56</v>
      </c>
      <c r="H61" s="35"/>
      <c r="I61" s="35"/>
      <c r="J61" s="101" t="s">
        <v>57</v>
      </c>
      <c r="K61" s="35"/>
      <c r="L61" s="33"/>
    </row>
    <row r="62" spans="2:12" ht="10.199999999999999">
      <c r="B62" s="21"/>
      <c r="L62" s="21"/>
    </row>
    <row r="63" spans="2:12" ht="10.199999999999999">
      <c r="B63" s="21"/>
      <c r="L63" s="21"/>
    </row>
    <row r="64" spans="2:12" ht="10.199999999999999">
      <c r="B64" s="21"/>
      <c r="L64" s="21"/>
    </row>
    <row r="65" spans="2:12" s="1" customFormat="1" ht="13.2">
      <c r="B65" s="33"/>
      <c r="D65" s="42" t="s">
        <v>58</v>
      </c>
      <c r="E65" s="43"/>
      <c r="F65" s="43"/>
      <c r="G65" s="42" t="s">
        <v>59</v>
      </c>
      <c r="H65" s="43"/>
      <c r="I65" s="43"/>
      <c r="J65" s="43"/>
      <c r="K65" s="43"/>
      <c r="L65" s="33"/>
    </row>
    <row r="66" spans="2:12" ht="10.199999999999999">
      <c r="B66" s="21"/>
      <c r="L66" s="21"/>
    </row>
    <row r="67" spans="2:12" ht="10.199999999999999">
      <c r="B67" s="21"/>
      <c r="L67" s="21"/>
    </row>
    <row r="68" spans="2:12" ht="10.199999999999999">
      <c r="B68" s="21"/>
      <c r="L68" s="21"/>
    </row>
    <row r="69" spans="2:12" ht="10.199999999999999">
      <c r="B69" s="21"/>
      <c r="L69" s="21"/>
    </row>
    <row r="70" spans="2:12" ht="10.199999999999999">
      <c r="B70" s="21"/>
      <c r="L70" s="21"/>
    </row>
    <row r="71" spans="2:12" ht="10.199999999999999">
      <c r="B71" s="21"/>
      <c r="L71" s="21"/>
    </row>
    <row r="72" spans="2:12" ht="10.199999999999999">
      <c r="B72" s="21"/>
      <c r="L72" s="21"/>
    </row>
    <row r="73" spans="2:12" ht="10.199999999999999">
      <c r="B73" s="21"/>
      <c r="L73" s="21"/>
    </row>
    <row r="74" spans="2:12" ht="10.199999999999999">
      <c r="B74" s="21"/>
      <c r="L74" s="21"/>
    </row>
    <row r="75" spans="2:12" ht="10.199999999999999">
      <c r="B75" s="21"/>
      <c r="L75" s="21"/>
    </row>
    <row r="76" spans="2:12" s="1" customFormat="1" ht="13.2">
      <c r="B76" s="33"/>
      <c r="D76" s="44" t="s">
        <v>56</v>
      </c>
      <c r="E76" s="35"/>
      <c r="F76" s="100" t="s">
        <v>57</v>
      </c>
      <c r="G76" s="44" t="s">
        <v>56</v>
      </c>
      <c r="H76" s="35"/>
      <c r="I76" s="35"/>
      <c r="J76" s="101" t="s">
        <v>57</v>
      </c>
      <c r="K76" s="35"/>
      <c r="L76" s="33"/>
    </row>
    <row r="77" spans="2:12" s="1" customFormat="1" ht="14.4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47" s="1" customFormat="1" ht="6.9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47" s="1" customFormat="1" ht="24.9" customHeight="1">
      <c r="B82" s="33"/>
      <c r="C82" s="22" t="s">
        <v>151</v>
      </c>
      <c r="L82" s="33"/>
    </row>
    <row r="83" spans="2:47" s="1" customFormat="1" ht="6.9" customHeight="1">
      <c r="B83" s="33"/>
      <c r="L83" s="33"/>
    </row>
    <row r="84" spans="2:47" s="1" customFormat="1" ht="12" customHeight="1">
      <c r="B84" s="33"/>
      <c r="C84" s="28" t="s">
        <v>16</v>
      </c>
      <c r="L84" s="33"/>
    </row>
    <row r="85" spans="2:47" s="1" customFormat="1" ht="16.5" customHeight="1">
      <c r="B85" s="33"/>
      <c r="E85" s="241" t="str">
        <f>E7</f>
        <v>Liberecká náplavka - Revize 03</v>
      </c>
      <c r="F85" s="242"/>
      <c r="G85" s="242"/>
      <c r="H85" s="242"/>
      <c r="L85" s="33"/>
    </row>
    <row r="86" spans="2:47" s="1" customFormat="1" ht="12" customHeight="1">
      <c r="B86" s="33"/>
      <c r="C86" s="28" t="s">
        <v>145</v>
      </c>
      <c r="L86" s="33"/>
    </row>
    <row r="87" spans="2:47" s="1" customFormat="1" ht="16.5" customHeight="1">
      <c r="B87" s="33"/>
      <c r="E87" s="207" t="str">
        <f>E9</f>
        <v>SO 101s - Sanace zemní pláně a aktivní zóny</v>
      </c>
      <c r="F87" s="243"/>
      <c r="G87" s="243"/>
      <c r="H87" s="243"/>
      <c r="L87" s="33"/>
    </row>
    <row r="88" spans="2:47" s="1" customFormat="1" ht="6.9" customHeight="1">
      <c r="B88" s="33"/>
      <c r="L88" s="33"/>
    </row>
    <row r="89" spans="2:47" s="1" customFormat="1" ht="12" customHeight="1">
      <c r="B89" s="33"/>
      <c r="C89" s="28" t="s">
        <v>22</v>
      </c>
      <c r="F89" s="26" t="str">
        <f>F12</f>
        <v>Liberec</v>
      </c>
      <c r="I89" s="28" t="s">
        <v>24</v>
      </c>
      <c r="J89" s="53" t="str">
        <f>IF(J12="","",J12)</f>
        <v>15. 10. 2025</v>
      </c>
      <c r="L89" s="33"/>
    </row>
    <row r="90" spans="2:47" s="1" customFormat="1" ht="6.9" customHeight="1">
      <c r="B90" s="33"/>
      <c r="L90" s="33"/>
    </row>
    <row r="91" spans="2:47" s="1" customFormat="1" ht="25.65" customHeight="1">
      <c r="B91" s="33"/>
      <c r="C91" s="28" t="s">
        <v>28</v>
      </c>
      <c r="F91" s="26" t="str">
        <f>E15</f>
        <v xml:space="preserve"> </v>
      </c>
      <c r="I91" s="28" t="s">
        <v>34</v>
      </c>
      <c r="J91" s="31" t="str">
        <f>E21</f>
        <v>Projekce dopravní Filip, s.r.o.</v>
      </c>
      <c r="L91" s="33"/>
    </row>
    <row r="92" spans="2:47" s="1" customFormat="1" ht="15.15" customHeight="1">
      <c r="B92" s="33"/>
      <c r="C92" s="28" t="s">
        <v>32</v>
      </c>
      <c r="F92" s="26" t="str">
        <f>IF(E18="","",E18)</f>
        <v>Vyplň údaj</v>
      </c>
      <c r="I92" s="28" t="s">
        <v>37</v>
      </c>
      <c r="J92" s="31" t="str">
        <f>E24</f>
        <v xml:space="preserve"> </v>
      </c>
      <c r="L92" s="33"/>
    </row>
    <row r="93" spans="2:47" s="1" customFormat="1" ht="10.35" customHeight="1">
      <c r="B93" s="33"/>
      <c r="L93" s="33"/>
    </row>
    <row r="94" spans="2:47" s="1" customFormat="1" ht="29.25" customHeight="1">
      <c r="B94" s="33"/>
      <c r="C94" s="102" t="s">
        <v>152</v>
      </c>
      <c r="D94" s="94"/>
      <c r="E94" s="94"/>
      <c r="F94" s="94"/>
      <c r="G94" s="94"/>
      <c r="H94" s="94"/>
      <c r="I94" s="94"/>
      <c r="J94" s="103" t="s">
        <v>153</v>
      </c>
      <c r="K94" s="94"/>
      <c r="L94" s="33"/>
    </row>
    <row r="95" spans="2:47" s="1" customFormat="1" ht="10.35" customHeight="1">
      <c r="B95" s="33"/>
      <c r="L95" s="33"/>
    </row>
    <row r="96" spans="2:47" s="1" customFormat="1" ht="22.8" customHeight="1">
      <c r="B96" s="33"/>
      <c r="C96" s="104" t="s">
        <v>154</v>
      </c>
      <c r="J96" s="67">
        <f>J121</f>
        <v>0</v>
      </c>
      <c r="L96" s="33"/>
      <c r="AU96" s="18" t="s">
        <v>155</v>
      </c>
    </row>
    <row r="97" spans="2:12" s="8" customFormat="1" ht="24.9" customHeight="1">
      <c r="B97" s="105"/>
      <c r="D97" s="106" t="s">
        <v>156</v>
      </c>
      <c r="E97" s="107"/>
      <c r="F97" s="107"/>
      <c r="G97" s="107"/>
      <c r="H97" s="107"/>
      <c r="I97" s="107"/>
      <c r="J97" s="108">
        <f>J122</f>
        <v>0</v>
      </c>
      <c r="L97" s="105"/>
    </row>
    <row r="98" spans="2:12" s="9" customFormat="1" ht="19.95" customHeight="1">
      <c r="B98" s="109"/>
      <c r="D98" s="110" t="s">
        <v>157</v>
      </c>
      <c r="E98" s="111"/>
      <c r="F98" s="111"/>
      <c r="G98" s="111"/>
      <c r="H98" s="111"/>
      <c r="I98" s="111"/>
      <c r="J98" s="112">
        <f>J123</f>
        <v>0</v>
      </c>
      <c r="L98" s="109"/>
    </row>
    <row r="99" spans="2:12" s="9" customFormat="1" ht="19.95" customHeight="1">
      <c r="B99" s="109"/>
      <c r="D99" s="110" t="s">
        <v>815</v>
      </c>
      <c r="E99" s="111"/>
      <c r="F99" s="111"/>
      <c r="G99" s="111"/>
      <c r="H99" s="111"/>
      <c r="I99" s="111"/>
      <c r="J99" s="112">
        <f>J137</f>
        <v>0</v>
      </c>
      <c r="L99" s="109"/>
    </row>
    <row r="100" spans="2:12" s="9" customFormat="1" ht="19.95" customHeight="1">
      <c r="B100" s="109"/>
      <c r="D100" s="110" t="s">
        <v>162</v>
      </c>
      <c r="E100" s="111"/>
      <c r="F100" s="111"/>
      <c r="G100" s="111"/>
      <c r="H100" s="111"/>
      <c r="I100" s="111"/>
      <c r="J100" s="112">
        <f>J142</f>
        <v>0</v>
      </c>
      <c r="L100" s="109"/>
    </row>
    <row r="101" spans="2:12" s="9" customFormat="1" ht="19.95" customHeight="1">
      <c r="B101" s="109"/>
      <c r="D101" s="110" t="s">
        <v>165</v>
      </c>
      <c r="E101" s="111"/>
      <c r="F101" s="111"/>
      <c r="G101" s="111"/>
      <c r="H101" s="111"/>
      <c r="I101" s="111"/>
      <c r="J101" s="112">
        <f>J145</f>
        <v>0</v>
      </c>
      <c r="L101" s="109"/>
    </row>
    <row r="102" spans="2:12" s="1" customFormat="1" ht="21.75" customHeight="1">
      <c r="B102" s="33"/>
      <c r="L102" s="33"/>
    </row>
    <row r="103" spans="2:12" s="1" customFormat="1" ht="6.9" customHeight="1"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33"/>
    </row>
    <row r="107" spans="2:12" s="1" customFormat="1" ht="6.9" customHeight="1"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33"/>
    </row>
    <row r="108" spans="2:12" s="1" customFormat="1" ht="24.9" customHeight="1">
      <c r="B108" s="33"/>
      <c r="C108" s="22" t="s">
        <v>172</v>
      </c>
      <c r="L108" s="33"/>
    </row>
    <row r="109" spans="2:12" s="1" customFormat="1" ht="6.9" customHeight="1">
      <c r="B109" s="33"/>
      <c r="L109" s="33"/>
    </row>
    <row r="110" spans="2:12" s="1" customFormat="1" ht="12" customHeight="1">
      <c r="B110" s="33"/>
      <c r="C110" s="28" t="s">
        <v>16</v>
      </c>
      <c r="L110" s="33"/>
    </row>
    <row r="111" spans="2:12" s="1" customFormat="1" ht="16.5" customHeight="1">
      <c r="B111" s="33"/>
      <c r="E111" s="241" t="str">
        <f>E7</f>
        <v>Liberecká náplavka - Revize 03</v>
      </c>
      <c r="F111" s="242"/>
      <c r="G111" s="242"/>
      <c r="H111" s="242"/>
      <c r="L111" s="33"/>
    </row>
    <row r="112" spans="2:12" s="1" customFormat="1" ht="12" customHeight="1">
      <c r="B112" s="33"/>
      <c r="C112" s="28" t="s">
        <v>145</v>
      </c>
      <c r="L112" s="33"/>
    </row>
    <row r="113" spans="2:65" s="1" customFormat="1" ht="16.5" customHeight="1">
      <c r="B113" s="33"/>
      <c r="E113" s="207" t="str">
        <f>E9</f>
        <v>SO 101s - Sanace zemní pláně a aktivní zóny</v>
      </c>
      <c r="F113" s="243"/>
      <c r="G113" s="243"/>
      <c r="H113" s="243"/>
      <c r="L113" s="33"/>
    </row>
    <row r="114" spans="2:65" s="1" customFormat="1" ht="6.9" customHeight="1">
      <c r="B114" s="33"/>
      <c r="L114" s="33"/>
    </row>
    <row r="115" spans="2:65" s="1" customFormat="1" ht="12" customHeight="1">
      <c r="B115" s="33"/>
      <c r="C115" s="28" t="s">
        <v>22</v>
      </c>
      <c r="F115" s="26" t="str">
        <f>F12</f>
        <v>Liberec</v>
      </c>
      <c r="I115" s="28" t="s">
        <v>24</v>
      </c>
      <c r="J115" s="53" t="str">
        <f>IF(J12="","",J12)</f>
        <v>15. 10. 2025</v>
      </c>
      <c r="L115" s="33"/>
    </row>
    <row r="116" spans="2:65" s="1" customFormat="1" ht="6.9" customHeight="1">
      <c r="B116" s="33"/>
      <c r="L116" s="33"/>
    </row>
    <row r="117" spans="2:65" s="1" customFormat="1" ht="25.65" customHeight="1">
      <c r="B117" s="33"/>
      <c r="C117" s="28" t="s">
        <v>28</v>
      </c>
      <c r="F117" s="26" t="str">
        <f>E15</f>
        <v xml:space="preserve"> </v>
      </c>
      <c r="I117" s="28" t="s">
        <v>34</v>
      </c>
      <c r="J117" s="31" t="str">
        <f>E21</f>
        <v>Projekce dopravní Filip, s.r.o.</v>
      </c>
      <c r="L117" s="33"/>
    </row>
    <row r="118" spans="2:65" s="1" customFormat="1" ht="15.15" customHeight="1">
      <c r="B118" s="33"/>
      <c r="C118" s="28" t="s">
        <v>32</v>
      </c>
      <c r="F118" s="26" t="str">
        <f>IF(E18="","",E18)</f>
        <v>Vyplň údaj</v>
      </c>
      <c r="I118" s="28" t="s">
        <v>37</v>
      </c>
      <c r="J118" s="31" t="str">
        <f>E24</f>
        <v xml:space="preserve"> </v>
      </c>
      <c r="L118" s="33"/>
    </row>
    <row r="119" spans="2:65" s="1" customFormat="1" ht="10.35" customHeight="1">
      <c r="B119" s="33"/>
      <c r="L119" s="33"/>
    </row>
    <row r="120" spans="2:65" s="10" customFormat="1" ht="29.25" customHeight="1">
      <c r="B120" s="113"/>
      <c r="C120" s="114" t="s">
        <v>173</v>
      </c>
      <c r="D120" s="115" t="s">
        <v>66</v>
      </c>
      <c r="E120" s="115" t="s">
        <v>62</v>
      </c>
      <c r="F120" s="115" t="s">
        <v>63</v>
      </c>
      <c r="G120" s="115" t="s">
        <v>174</v>
      </c>
      <c r="H120" s="115" t="s">
        <v>175</v>
      </c>
      <c r="I120" s="115" t="s">
        <v>176</v>
      </c>
      <c r="J120" s="115" t="s">
        <v>153</v>
      </c>
      <c r="K120" s="116" t="s">
        <v>177</v>
      </c>
      <c r="L120" s="113"/>
      <c r="M120" s="60" t="s">
        <v>1</v>
      </c>
      <c r="N120" s="61" t="s">
        <v>45</v>
      </c>
      <c r="O120" s="61" t="s">
        <v>178</v>
      </c>
      <c r="P120" s="61" t="s">
        <v>179</v>
      </c>
      <c r="Q120" s="61" t="s">
        <v>180</v>
      </c>
      <c r="R120" s="61" t="s">
        <v>181</v>
      </c>
      <c r="S120" s="61" t="s">
        <v>182</v>
      </c>
      <c r="T120" s="62" t="s">
        <v>183</v>
      </c>
    </row>
    <row r="121" spans="2:65" s="1" customFormat="1" ht="22.8" customHeight="1">
      <c r="B121" s="33"/>
      <c r="C121" s="65" t="s">
        <v>184</v>
      </c>
      <c r="J121" s="117">
        <f>BK121</f>
        <v>0</v>
      </c>
      <c r="L121" s="33"/>
      <c r="M121" s="63"/>
      <c r="N121" s="54"/>
      <c r="O121" s="54"/>
      <c r="P121" s="118">
        <f>P122</f>
        <v>0</v>
      </c>
      <c r="Q121" s="54"/>
      <c r="R121" s="118">
        <f>R122</f>
        <v>0.17173799999999997</v>
      </c>
      <c r="S121" s="54"/>
      <c r="T121" s="119">
        <f>T122</f>
        <v>0</v>
      </c>
      <c r="AT121" s="18" t="s">
        <v>80</v>
      </c>
      <c r="AU121" s="18" t="s">
        <v>155</v>
      </c>
      <c r="BK121" s="120">
        <f>BK122</f>
        <v>0</v>
      </c>
    </row>
    <row r="122" spans="2:65" s="11" customFormat="1" ht="25.95" customHeight="1">
      <c r="B122" s="121"/>
      <c r="D122" s="122" t="s">
        <v>80</v>
      </c>
      <c r="E122" s="123" t="s">
        <v>185</v>
      </c>
      <c r="F122" s="123" t="s">
        <v>186</v>
      </c>
      <c r="I122" s="124"/>
      <c r="J122" s="125">
        <f>BK122</f>
        <v>0</v>
      </c>
      <c r="L122" s="121"/>
      <c r="M122" s="126"/>
      <c r="P122" s="127">
        <f>P123+P137+P142+P145</f>
        <v>0</v>
      </c>
      <c r="R122" s="127">
        <f>R123+R137+R142+R145</f>
        <v>0.17173799999999997</v>
      </c>
      <c r="T122" s="128">
        <f>T123+T137+T142+T145</f>
        <v>0</v>
      </c>
      <c r="AR122" s="122" t="s">
        <v>21</v>
      </c>
      <c r="AT122" s="129" t="s">
        <v>80</v>
      </c>
      <c r="AU122" s="129" t="s">
        <v>81</v>
      </c>
      <c r="AY122" s="122" t="s">
        <v>187</v>
      </c>
      <c r="BK122" s="130">
        <f>BK123+BK137+BK142+BK145</f>
        <v>0</v>
      </c>
    </row>
    <row r="123" spans="2:65" s="11" customFormat="1" ht="22.8" customHeight="1">
      <c r="B123" s="121"/>
      <c r="D123" s="122" t="s">
        <v>80</v>
      </c>
      <c r="E123" s="131" t="s">
        <v>21</v>
      </c>
      <c r="F123" s="131" t="s">
        <v>188</v>
      </c>
      <c r="I123" s="124"/>
      <c r="J123" s="132">
        <f>BK123</f>
        <v>0</v>
      </c>
      <c r="L123" s="121"/>
      <c r="M123" s="126"/>
      <c r="P123" s="127">
        <f>SUM(P124:P136)</f>
        <v>0</v>
      </c>
      <c r="R123" s="127">
        <f>SUM(R124:R136)</f>
        <v>0</v>
      </c>
      <c r="T123" s="128">
        <f>SUM(T124:T136)</f>
        <v>0</v>
      </c>
      <c r="AR123" s="122" t="s">
        <v>21</v>
      </c>
      <c r="AT123" s="129" t="s">
        <v>80</v>
      </c>
      <c r="AU123" s="129" t="s">
        <v>21</v>
      </c>
      <c r="AY123" s="122" t="s">
        <v>187</v>
      </c>
      <c r="BK123" s="130">
        <f>SUM(BK124:BK136)</f>
        <v>0</v>
      </c>
    </row>
    <row r="124" spans="2:65" s="1" customFormat="1" ht="21.75" customHeight="1">
      <c r="B124" s="33"/>
      <c r="C124" s="133" t="s">
        <v>21</v>
      </c>
      <c r="D124" s="133" t="s">
        <v>189</v>
      </c>
      <c r="E124" s="134" t="s">
        <v>816</v>
      </c>
      <c r="F124" s="135" t="s">
        <v>817</v>
      </c>
      <c r="G124" s="136" t="s">
        <v>192</v>
      </c>
      <c r="H124" s="137">
        <v>104.4</v>
      </c>
      <c r="I124" s="138"/>
      <c r="J124" s="139">
        <f>ROUND(I124*H124,2)</f>
        <v>0</v>
      </c>
      <c r="K124" s="135" t="s">
        <v>193</v>
      </c>
      <c r="L124" s="33"/>
      <c r="M124" s="140" t="s">
        <v>1</v>
      </c>
      <c r="N124" s="141" t="s">
        <v>46</v>
      </c>
      <c r="P124" s="142">
        <f>O124*H124</f>
        <v>0</v>
      </c>
      <c r="Q124" s="142">
        <v>0</v>
      </c>
      <c r="R124" s="142">
        <f>Q124*H124</f>
        <v>0</v>
      </c>
      <c r="S124" s="142">
        <v>0</v>
      </c>
      <c r="T124" s="143">
        <f>S124*H124</f>
        <v>0</v>
      </c>
      <c r="AR124" s="144" t="s">
        <v>194</v>
      </c>
      <c r="AT124" s="144" t="s">
        <v>189</v>
      </c>
      <c r="AU124" s="144" t="s">
        <v>91</v>
      </c>
      <c r="AY124" s="18" t="s">
        <v>187</v>
      </c>
      <c r="BE124" s="145">
        <f>IF(N124="základní",J124,0)</f>
        <v>0</v>
      </c>
      <c r="BF124" s="145">
        <f>IF(N124="snížená",J124,0)</f>
        <v>0</v>
      </c>
      <c r="BG124" s="145">
        <f>IF(N124="zákl. přenesená",J124,0)</f>
        <v>0</v>
      </c>
      <c r="BH124" s="145">
        <f>IF(N124="sníž. přenesená",J124,0)</f>
        <v>0</v>
      </c>
      <c r="BI124" s="145">
        <f>IF(N124="nulová",J124,0)</f>
        <v>0</v>
      </c>
      <c r="BJ124" s="18" t="s">
        <v>21</v>
      </c>
      <c r="BK124" s="145">
        <f>ROUND(I124*H124,2)</f>
        <v>0</v>
      </c>
      <c r="BL124" s="18" t="s">
        <v>194</v>
      </c>
      <c r="BM124" s="144" t="s">
        <v>818</v>
      </c>
    </row>
    <row r="125" spans="2:65" s="12" customFormat="1" ht="10.199999999999999">
      <c r="B125" s="146"/>
      <c r="D125" s="147" t="s">
        <v>196</v>
      </c>
      <c r="E125" s="148" t="s">
        <v>1</v>
      </c>
      <c r="F125" s="149" t="s">
        <v>819</v>
      </c>
      <c r="H125" s="150">
        <v>104.4</v>
      </c>
      <c r="I125" s="151"/>
      <c r="L125" s="146"/>
      <c r="M125" s="152"/>
      <c r="T125" s="153"/>
      <c r="AT125" s="148" t="s">
        <v>196</v>
      </c>
      <c r="AU125" s="148" t="s">
        <v>91</v>
      </c>
      <c r="AV125" s="12" t="s">
        <v>91</v>
      </c>
      <c r="AW125" s="12" t="s">
        <v>36</v>
      </c>
      <c r="AX125" s="12" t="s">
        <v>21</v>
      </c>
      <c r="AY125" s="148" t="s">
        <v>187</v>
      </c>
    </row>
    <row r="126" spans="2:65" s="1" customFormat="1" ht="37.799999999999997" customHeight="1">
      <c r="B126" s="33"/>
      <c r="C126" s="133" t="s">
        <v>91</v>
      </c>
      <c r="D126" s="133" t="s">
        <v>189</v>
      </c>
      <c r="E126" s="134" t="s">
        <v>216</v>
      </c>
      <c r="F126" s="135" t="s">
        <v>217</v>
      </c>
      <c r="G126" s="136" t="s">
        <v>192</v>
      </c>
      <c r="H126" s="137">
        <v>104.4</v>
      </c>
      <c r="I126" s="138"/>
      <c r="J126" s="139">
        <f>ROUND(I126*H126,2)</f>
        <v>0</v>
      </c>
      <c r="K126" s="135" t="s">
        <v>193</v>
      </c>
      <c r="L126" s="33"/>
      <c r="M126" s="140" t="s">
        <v>1</v>
      </c>
      <c r="N126" s="141" t="s">
        <v>46</v>
      </c>
      <c r="P126" s="142">
        <f>O126*H126</f>
        <v>0</v>
      </c>
      <c r="Q126" s="142">
        <v>0</v>
      </c>
      <c r="R126" s="142">
        <f>Q126*H126</f>
        <v>0</v>
      </c>
      <c r="S126" s="142">
        <v>0</v>
      </c>
      <c r="T126" s="143">
        <f>S126*H126</f>
        <v>0</v>
      </c>
      <c r="AR126" s="144" t="s">
        <v>194</v>
      </c>
      <c r="AT126" s="144" t="s">
        <v>189</v>
      </c>
      <c r="AU126" s="144" t="s">
        <v>91</v>
      </c>
      <c r="AY126" s="18" t="s">
        <v>187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8" t="s">
        <v>21</v>
      </c>
      <c r="BK126" s="145">
        <f>ROUND(I126*H126,2)</f>
        <v>0</v>
      </c>
      <c r="BL126" s="18" t="s">
        <v>194</v>
      </c>
      <c r="BM126" s="144" t="s">
        <v>820</v>
      </c>
    </row>
    <row r="127" spans="2:65" s="1" customFormat="1" ht="19.2">
      <c r="B127" s="33"/>
      <c r="D127" s="147" t="s">
        <v>219</v>
      </c>
      <c r="F127" s="167" t="s">
        <v>220</v>
      </c>
      <c r="I127" s="168"/>
      <c r="L127" s="33"/>
      <c r="M127" s="169"/>
      <c r="T127" s="57"/>
      <c r="AT127" s="18" t="s">
        <v>219</v>
      </c>
      <c r="AU127" s="18" t="s">
        <v>91</v>
      </c>
    </row>
    <row r="128" spans="2:65" s="12" customFormat="1" ht="10.199999999999999">
      <c r="B128" s="146"/>
      <c r="D128" s="147" t="s">
        <v>196</v>
      </c>
      <c r="E128" s="148" t="s">
        <v>1</v>
      </c>
      <c r="F128" s="149" t="s">
        <v>821</v>
      </c>
      <c r="H128" s="150">
        <v>104.4</v>
      </c>
      <c r="I128" s="151"/>
      <c r="L128" s="146"/>
      <c r="M128" s="152"/>
      <c r="T128" s="153"/>
      <c r="AT128" s="148" t="s">
        <v>196</v>
      </c>
      <c r="AU128" s="148" t="s">
        <v>91</v>
      </c>
      <c r="AV128" s="12" t="s">
        <v>91</v>
      </c>
      <c r="AW128" s="12" t="s">
        <v>36</v>
      </c>
      <c r="AX128" s="12" t="s">
        <v>81</v>
      </c>
      <c r="AY128" s="148" t="s">
        <v>187</v>
      </c>
    </row>
    <row r="129" spans="2:65" s="13" customFormat="1" ht="10.199999999999999">
      <c r="B129" s="154"/>
      <c r="D129" s="147" t="s">
        <v>196</v>
      </c>
      <c r="E129" s="155" t="s">
        <v>1</v>
      </c>
      <c r="F129" s="156" t="s">
        <v>198</v>
      </c>
      <c r="H129" s="157">
        <v>104.4</v>
      </c>
      <c r="I129" s="158"/>
      <c r="L129" s="154"/>
      <c r="M129" s="159"/>
      <c r="T129" s="160"/>
      <c r="AT129" s="155" t="s">
        <v>196</v>
      </c>
      <c r="AU129" s="155" t="s">
        <v>91</v>
      </c>
      <c r="AV129" s="13" t="s">
        <v>194</v>
      </c>
      <c r="AW129" s="13" t="s">
        <v>36</v>
      </c>
      <c r="AX129" s="13" t="s">
        <v>21</v>
      </c>
      <c r="AY129" s="155" t="s">
        <v>187</v>
      </c>
    </row>
    <row r="130" spans="2:65" s="1" customFormat="1" ht="24.15" customHeight="1">
      <c r="B130" s="33"/>
      <c r="C130" s="133" t="s">
        <v>205</v>
      </c>
      <c r="D130" s="133" t="s">
        <v>189</v>
      </c>
      <c r="E130" s="134" t="s">
        <v>228</v>
      </c>
      <c r="F130" s="135" t="s">
        <v>229</v>
      </c>
      <c r="G130" s="136" t="s">
        <v>230</v>
      </c>
      <c r="H130" s="137">
        <v>187.92</v>
      </c>
      <c r="I130" s="138"/>
      <c r="J130" s="139">
        <f>ROUND(I130*H130,2)</f>
        <v>0</v>
      </c>
      <c r="K130" s="135" t="s">
        <v>193</v>
      </c>
      <c r="L130" s="33"/>
      <c r="M130" s="140" t="s">
        <v>1</v>
      </c>
      <c r="N130" s="141" t="s">
        <v>46</v>
      </c>
      <c r="P130" s="142">
        <f>O130*H130</f>
        <v>0</v>
      </c>
      <c r="Q130" s="142">
        <v>0</v>
      </c>
      <c r="R130" s="142">
        <f>Q130*H130</f>
        <v>0</v>
      </c>
      <c r="S130" s="142">
        <v>0</v>
      </c>
      <c r="T130" s="143">
        <f>S130*H130</f>
        <v>0</v>
      </c>
      <c r="AR130" s="144" t="s">
        <v>194</v>
      </c>
      <c r="AT130" s="144" t="s">
        <v>189</v>
      </c>
      <c r="AU130" s="144" t="s">
        <v>91</v>
      </c>
      <c r="AY130" s="18" t="s">
        <v>187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8" t="s">
        <v>21</v>
      </c>
      <c r="BK130" s="145">
        <f>ROUND(I130*H130,2)</f>
        <v>0</v>
      </c>
      <c r="BL130" s="18" t="s">
        <v>194</v>
      </c>
      <c r="BM130" s="144" t="s">
        <v>822</v>
      </c>
    </row>
    <row r="131" spans="2:65" s="12" customFormat="1" ht="10.199999999999999">
      <c r="B131" s="146"/>
      <c r="D131" s="147" t="s">
        <v>196</v>
      </c>
      <c r="E131" s="148" t="s">
        <v>1</v>
      </c>
      <c r="F131" s="149" t="s">
        <v>821</v>
      </c>
      <c r="H131" s="150">
        <v>104.4</v>
      </c>
      <c r="I131" s="151"/>
      <c r="L131" s="146"/>
      <c r="M131" s="152"/>
      <c r="T131" s="153"/>
      <c r="AT131" s="148" t="s">
        <v>196</v>
      </c>
      <c r="AU131" s="148" t="s">
        <v>91</v>
      </c>
      <c r="AV131" s="12" t="s">
        <v>91</v>
      </c>
      <c r="AW131" s="12" t="s">
        <v>36</v>
      </c>
      <c r="AX131" s="12" t="s">
        <v>81</v>
      </c>
      <c r="AY131" s="148" t="s">
        <v>187</v>
      </c>
    </row>
    <row r="132" spans="2:65" s="13" customFormat="1" ht="10.199999999999999">
      <c r="B132" s="154"/>
      <c r="D132" s="147" t="s">
        <v>196</v>
      </c>
      <c r="E132" s="155" t="s">
        <v>1</v>
      </c>
      <c r="F132" s="156" t="s">
        <v>198</v>
      </c>
      <c r="H132" s="157">
        <v>104.4</v>
      </c>
      <c r="I132" s="158"/>
      <c r="L132" s="154"/>
      <c r="M132" s="159"/>
      <c r="T132" s="160"/>
      <c r="AT132" s="155" t="s">
        <v>196</v>
      </c>
      <c r="AU132" s="155" t="s">
        <v>91</v>
      </c>
      <c r="AV132" s="13" t="s">
        <v>194</v>
      </c>
      <c r="AW132" s="13" t="s">
        <v>36</v>
      </c>
      <c r="AX132" s="13" t="s">
        <v>81</v>
      </c>
      <c r="AY132" s="155" t="s">
        <v>187</v>
      </c>
    </row>
    <row r="133" spans="2:65" s="12" customFormat="1" ht="10.199999999999999">
      <c r="B133" s="146"/>
      <c r="D133" s="147" t="s">
        <v>196</v>
      </c>
      <c r="E133" s="148" t="s">
        <v>1</v>
      </c>
      <c r="F133" s="149" t="s">
        <v>823</v>
      </c>
      <c r="H133" s="150">
        <v>187.92</v>
      </c>
      <c r="I133" s="151"/>
      <c r="L133" s="146"/>
      <c r="M133" s="152"/>
      <c r="T133" s="153"/>
      <c r="AT133" s="148" t="s">
        <v>196</v>
      </c>
      <c r="AU133" s="148" t="s">
        <v>91</v>
      </c>
      <c r="AV133" s="12" t="s">
        <v>91</v>
      </c>
      <c r="AW133" s="12" t="s">
        <v>36</v>
      </c>
      <c r="AX133" s="12" t="s">
        <v>21</v>
      </c>
      <c r="AY133" s="148" t="s">
        <v>187</v>
      </c>
    </row>
    <row r="134" spans="2:65" s="1" customFormat="1" ht="21.75" customHeight="1">
      <c r="B134" s="33"/>
      <c r="C134" s="133" t="s">
        <v>194</v>
      </c>
      <c r="D134" s="133" t="s">
        <v>189</v>
      </c>
      <c r="E134" s="134" t="s">
        <v>251</v>
      </c>
      <c r="F134" s="135" t="s">
        <v>252</v>
      </c>
      <c r="G134" s="136" t="s">
        <v>253</v>
      </c>
      <c r="H134" s="137">
        <v>348</v>
      </c>
      <c r="I134" s="138"/>
      <c r="J134" s="139">
        <f>ROUND(I134*H134,2)</f>
        <v>0</v>
      </c>
      <c r="K134" s="135" t="s">
        <v>193</v>
      </c>
      <c r="L134" s="33"/>
      <c r="M134" s="140" t="s">
        <v>1</v>
      </c>
      <c r="N134" s="141" t="s">
        <v>46</v>
      </c>
      <c r="P134" s="142">
        <f>O134*H134</f>
        <v>0</v>
      </c>
      <c r="Q134" s="142">
        <v>0</v>
      </c>
      <c r="R134" s="142">
        <f>Q134*H134</f>
        <v>0</v>
      </c>
      <c r="S134" s="142">
        <v>0</v>
      </c>
      <c r="T134" s="143">
        <f>S134*H134</f>
        <v>0</v>
      </c>
      <c r="AR134" s="144" t="s">
        <v>194</v>
      </c>
      <c r="AT134" s="144" t="s">
        <v>189</v>
      </c>
      <c r="AU134" s="144" t="s">
        <v>91</v>
      </c>
      <c r="AY134" s="18" t="s">
        <v>187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8" t="s">
        <v>21</v>
      </c>
      <c r="BK134" s="145">
        <f>ROUND(I134*H134,2)</f>
        <v>0</v>
      </c>
      <c r="BL134" s="18" t="s">
        <v>194</v>
      </c>
      <c r="BM134" s="144" t="s">
        <v>824</v>
      </c>
    </row>
    <row r="135" spans="2:65" s="12" customFormat="1" ht="10.199999999999999">
      <c r="B135" s="146"/>
      <c r="D135" s="147" t="s">
        <v>196</v>
      </c>
      <c r="E135" s="148" t="s">
        <v>1</v>
      </c>
      <c r="F135" s="149" t="s">
        <v>825</v>
      </c>
      <c r="H135" s="150">
        <v>348</v>
      </c>
      <c r="I135" s="151"/>
      <c r="L135" s="146"/>
      <c r="M135" s="152"/>
      <c r="T135" s="153"/>
      <c r="AT135" s="148" t="s">
        <v>196</v>
      </c>
      <c r="AU135" s="148" t="s">
        <v>91</v>
      </c>
      <c r="AV135" s="12" t="s">
        <v>91</v>
      </c>
      <c r="AW135" s="12" t="s">
        <v>36</v>
      </c>
      <c r="AX135" s="12" t="s">
        <v>81</v>
      </c>
      <c r="AY135" s="148" t="s">
        <v>187</v>
      </c>
    </row>
    <row r="136" spans="2:65" s="13" customFormat="1" ht="10.199999999999999">
      <c r="B136" s="154"/>
      <c r="D136" s="147" t="s">
        <v>196</v>
      </c>
      <c r="E136" s="155" t="s">
        <v>1</v>
      </c>
      <c r="F136" s="156" t="s">
        <v>198</v>
      </c>
      <c r="H136" s="157">
        <v>348</v>
      </c>
      <c r="I136" s="158"/>
      <c r="L136" s="154"/>
      <c r="M136" s="159"/>
      <c r="T136" s="160"/>
      <c r="AT136" s="155" t="s">
        <v>196</v>
      </c>
      <c r="AU136" s="155" t="s">
        <v>91</v>
      </c>
      <c r="AV136" s="13" t="s">
        <v>194</v>
      </c>
      <c r="AW136" s="13" t="s">
        <v>36</v>
      </c>
      <c r="AX136" s="13" t="s">
        <v>21</v>
      </c>
      <c r="AY136" s="155" t="s">
        <v>187</v>
      </c>
    </row>
    <row r="137" spans="2:65" s="11" customFormat="1" ht="22.8" customHeight="1">
      <c r="B137" s="121"/>
      <c r="D137" s="122" t="s">
        <v>80</v>
      </c>
      <c r="E137" s="131" t="s">
        <v>215</v>
      </c>
      <c r="F137" s="131" t="s">
        <v>826</v>
      </c>
      <c r="I137" s="124"/>
      <c r="J137" s="132">
        <f>BK137</f>
        <v>0</v>
      </c>
      <c r="L137" s="121"/>
      <c r="M137" s="126"/>
      <c r="P137" s="127">
        <f>SUM(P138:P141)</f>
        <v>0</v>
      </c>
      <c r="R137" s="127">
        <f>SUM(R138:R141)</f>
        <v>0</v>
      </c>
      <c r="T137" s="128">
        <f>SUM(T138:T141)</f>
        <v>0</v>
      </c>
      <c r="AR137" s="122" t="s">
        <v>21</v>
      </c>
      <c r="AT137" s="129" t="s">
        <v>80</v>
      </c>
      <c r="AU137" s="129" t="s">
        <v>21</v>
      </c>
      <c r="AY137" s="122" t="s">
        <v>187</v>
      </c>
      <c r="BK137" s="130">
        <f>SUM(BK138:BK141)</f>
        <v>0</v>
      </c>
    </row>
    <row r="138" spans="2:65" s="1" customFormat="1" ht="24.15" customHeight="1">
      <c r="B138" s="33"/>
      <c r="C138" s="133" t="s">
        <v>215</v>
      </c>
      <c r="D138" s="133" t="s">
        <v>189</v>
      </c>
      <c r="E138" s="134" t="s">
        <v>827</v>
      </c>
      <c r="F138" s="135" t="s">
        <v>828</v>
      </c>
      <c r="G138" s="136" t="s">
        <v>253</v>
      </c>
      <c r="H138" s="137">
        <v>696</v>
      </c>
      <c r="I138" s="138"/>
      <c r="J138" s="139">
        <f>ROUND(I138*H138,2)</f>
        <v>0</v>
      </c>
      <c r="K138" s="135" t="s">
        <v>193</v>
      </c>
      <c r="L138" s="33"/>
      <c r="M138" s="140" t="s">
        <v>1</v>
      </c>
      <c r="N138" s="141" t="s">
        <v>46</v>
      </c>
      <c r="P138" s="142">
        <f>O138*H138</f>
        <v>0</v>
      </c>
      <c r="Q138" s="142">
        <v>0</v>
      </c>
      <c r="R138" s="142">
        <f>Q138*H138</f>
        <v>0</v>
      </c>
      <c r="S138" s="142">
        <v>0</v>
      </c>
      <c r="T138" s="143">
        <f>S138*H138</f>
        <v>0</v>
      </c>
      <c r="AR138" s="144" t="s">
        <v>194</v>
      </c>
      <c r="AT138" s="144" t="s">
        <v>189</v>
      </c>
      <c r="AU138" s="144" t="s">
        <v>91</v>
      </c>
      <c r="AY138" s="18" t="s">
        <v>187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8" t="s">
        <v>21</v>
      </c>
      <c r="BK138" s="145">
        <f>ROUND(I138*H138,2)</f>
        <v>0</v>
      </c>
      <c r="BL138" s="18" t="s">
        <v>194</v>
      </c>
      <c r="BM138" s="144" t="s">
        <v>829</v>
      </c>
    </row>
    <row r="139" spans="2:65" s="1" customFormat="1" ht="19.2">
      <c r="B139" s="33"/>
      <c r="D139" s="147" t="s">
        <v>219</v>
      </c>
      <c r="F139" s="167" t="s">
        <v>830</v>
      </c>
      <c r="I139" s="168"/>
      <c r="L139" s="33"/>
      <c r="M139" s="169"/>
      <c r="T139" s="57"/>
      <c r="AT139" s="18" t="s">
        <v>219</v>
      </c>
      <c r="AU139" s="18" t="s">
        <v>91</v>
      </c>
    </row>
    <row r="140" spans="2:65" s="12" customFormat="1" ht="10.199999999999999">
      <c r="B140" s="146"/>
      <c r="D140" s="147" t="s">
        <v>196</v>
      </c>
      <c r="E140" s="148" t="s">
        <v>1</v>
      </c>
      <c r="F140" s="149" t="s">
        <v>831</v>
      </c>
      <c r="H140" s="150">
        <v>696</v>
      </c>
      <c r="I140" s="151"/>
      <c r="L140" s="146"/>
      <c r="M140" s="152"/>
      <c r="T140" s="153"/>
      <c r="AT140" s="148" t="s">
        <v>196</v>
      </c>
      <c r="AU140" s="148" t="s">
        <v>91</v>
      </c>
      <c r="AV140" s="12" t="s">
        <v>91</v>
      </c>
      <c r="AW140" s="12" t="s">
        <v>36</v>
      </c>
      <c r="AX140" s="12" t="s">
        <v>81</v>
      </c>
      <c r="AY140" s="148" t="s">
        <v>187</v>
      </c>
    </row>
    <row r="141" spans="2:65" s="13" customFormat="1" ht="10.199999999999999">
      <c r="B141" s="154"/>
      <c r="D141" s="147" t="s">
        <v>196</v>
      </c>
      <c r="E141" s="155" t="s">
        <v>1</v>
      </c>
      <c r="F141" s="156" t="s">
        <v>198</v>
      </c>
      <c r="H141" s="157">
        <v>696</v>
      </c>
      <c r="I141" s="158"/>
      <c r="L141" s="154"/>
      <c r="M141" s="159"/>
      <c r="T141" s="160"/>
      <c r="AT141" s="155" t="s">
        <v>196</v>
      </c>
      <c r="AU141" s="155" t="s">
        <v>91</v>
      </c>
      <c r="AV141" s="13" t="s">
        <v>194</v>
      </c>
      <c r="AW141" s="13" t="s">
        <v>36</v>
      </c>
      <c r="AX141" s="13" t="s">
        <v>21</v>
      </c>
      <c r="AY141" s="155" t="s">
        <v>187</v>
      </c>
    </row>
    <row r="142" spans="2:65" s="11" customFormat="1" ht="22.8" customHeight="1">
      <c r="B142" s="121"/>
      <c r="D142" s="122" t="s">
        <v>80</v>
      </c>
      <c r="E142" s="131" t="s">
        <v>239</v>
      </c>
      <c r="F142" s="131" t="s">
        <v>460</v>
      </c>
      <c r="I142" s="124"/>
      <c r="J142" s="132">
        <f>BK142</f>
        <v>0</v>
      </c>
      <c r="L142" s="121"/>
      <c r="M142" s="126"/>
      <c r="P142" s="127">
        <f>SUM(P143:P144)</f>
        <v>0</v>
      </c>
      <c r="R142" s="127">
        <f>SUM(R143:R144)</f>
        <v>0.17173799999999997</v>
      </c>
      <c r="T142" s="128">
        <f>SUM(T143:T144)</f>
        <v>0</v>
      </c>
      <c r="AR142" s="122" t="s">
        <v>21</v>
      </c>
      <c r="AT142" s="129" t="s">
        <v>80</v>
      </c>
      <c r="AU142" s="129" t="s">
        <v>21</v>
      </c>
      <c r="AY142" s="122" t="s">
        <v>187</v>
      </c>
      <c r="BK142" s="130">
        <f>SUM(BK143:BK144)</f>
        <v>0</v>
      </c>
    </row>
    <row r="143" spans="2:65" s="1" customFormat="1" ht="16.5" customHeight="1">
      <c r="B143" s="33"/>
      <c r="C143" s="133" t="s">
        <v>223</v>
      </c>
      <c r="D143" s="133" t="s">
        <v>189</v>
      </c>
      <c r="E143" s="134" t="s">
        <v>832</v>
      </c>
      <c r="F143" s="135" t="s">
        <v>833</v>
      </c>
      <c r="G143" s="136" t="s">
        <v>253</v>
      </c>
      <c r="H143" s="137">
        <v>365.4</v>
      </c>
      <c r="I143" s="138"/>
      <c r="J143" s="139">
        <f>ROUND(I143*H143,2)</f>
        <v>0</v>
      </c>
      <c r="K143" s="135" t="s">
        <v>193</v>
      </c>
      <c r="L143" s="33"/>
      <c r="M143" s="140" t="s">
        <v>1</v>
      </c>
      <c r="N143" s="141" t="s">
        <v>46</v>
      </c>
      <c r="P143" s="142">
        <f>O143*H143</f>
        <v>0</v>
      </c>
      <c r="Q143" s="142">
        <v>4.6999999999999999E-4</v>
      </c>
      <c r="R143" s="142">
        <f>Q143*H143</f>
        <v>0.17173799999999997</v>
      </c>
      <c r="S143" s="142">
        <v>0</v>
      </c>
      <c r="T143" s="143">
        <f>S143*H143</f>
        <v>0</v>
      </c>
      <c r="AR143" s="144" t="s">
        <v>194</v>
      </c>
      <c r="AT143" s="144" t="s">
        <v>189</v>
      </c>
      <c r="AU143" s="144" t="s">
        <v>91</v>
      </c>
      <c r="AY143" s="18" t="s">
        <v>187</v>
      </c>
      <c r="BE143" s="145">
        <f>IF(N143="základní",J143,0)</f>
        <v>0</v>
      </c>
      <c r="BF143" s="145">
        <f>IF(N143="snížená",J143,0)</f>
        <v>0</v>
      </c>
      <c r="BG143" s="145">
        <f>IF(N143="zákl. přenesená",J143,0)</f>
        <v>0</v>
      </c>
      <c r="BH143" s="145">
        <f>IF(N143="sníž. přenesená",J143,0)</f>
        <v>0</v>
      </c>
      <c r="BI143" s="145">
        <f>IF(N143="nulová",J143,0)</f>
        <v>0</v>
      </c>
      <c r="BJ143" s="18" t="s">
        <v>21</v>
      </c>
      <c r="BK143" s="145">
        <f>ROUND(I143*H143,2)</f>
        <v>0</v>
      </c>
      <c r="BL143" s="18" t="s">
        <v>194</v>
      </c>
      <c r="BM143" s="144" t="s">
        <v>834</v>
      </c>
    </row>
    <row r="144" spans="2:65" s="12" customFormat="1" ht="10.199999999999999">
      <c r="B144" s="146"/>
      <c r="D144" s="147" t="s">
        <v>196</v>
      </c>
      <c r="E144" s="148" t="s">
        <v>1</v>
      </c>
      <c r="F144" s="149" t="s">
        <v>835</v>
      </c>
      <c r="H144" s="150">
        <v>365.4</v>
      </c>
      <c r="I144" s="151"/>
      <c r="L144" s="146"/>
      <c r="M144" s="152"/>
      <c r="T144" s="153"/>
      <c r="AT144" s="148" t="s">
        <v>196</v>
      </c>
      <c r="AU144" s="148" t="s">
        <v>91</v>
      </c>
      <c r="AV144" s="12" t="s">
        <v>91</v>
      </c>
      <c r="AW144" s="12" t="s">
        <v>36</v>
      </c>
      <c r="AX144" s="12" t="s">
        <v>21</v>
      </c>
      <c r="AY144" s="148" t="s">
        <v>187</v>
      </c>
    </row>
    <row r="145" spans="2:65" s="11" customFormat="1" ht="22.8" customHeight="1">
      <c r="B145" s="121"/>
      <c r="D145" s="122" t="s">
        <v>80</v>
      </c>
      <c r="E145" s="131" t="s">
        <v>731</v>
      </c>
      <c r="F145" s="131" t="s">
        <v>732</v>
      </c>
      <c r="I145" s="124"/>
      <c r="J145" s="132">
        <f>BK145</f>
        <v>0</v>
      </c>
      <c r="L145" s="121"/>
      <c r="M145" s="126"/>
      <c r="P145" s="127">
        <f>P146</f>
        <v>0</v>
      </c>
      <c r="R145" s="127">
        <f>R146</f>
        <v>0</v>
      </c>
      <c r="T145" s="128">
        <f>T146</f>
        <v>0</v>
      </c>
      <c r="AR145" s="122" t="s">
        <v>21</v>
      </c>
      <c r="AT145" s="129" t="s">
        <v>80</v>
      </c>
      <c r="AU145" s="129" t="s">
        <v>21</v>
      </c>
      <c r="AY145" s="122" t="s">
        <v>187</v>
      </c>
      <c r="BK145" s="130">
        <f>BK146</f>
        <v>0</v>
      </c>
    </row>
    <row r="146" spans="2:65" s="1" customFormat="1" ht="24.15" customHeight="1">
      <c r="B146" s="33"/>
      <c r="C146" s="133" t="s">
        <v>227</v>
      </c>
      <c r="D146" s="133" t="s">
        <v>189</v>
      </c>
      <c r="E146" s="134" t="s">
        <v>836</v>
      </c>
      <c r="F146" s="135" t="s">
        <v>837</v>
      </c>
      <c r="G146" s="136" t="s">
        <v>230</v>
      </c>
      <c r="H146" s="137">
        <v>0.17199999999999999</v>
      </c>
      <c r="I146" s="138"/>
      <c r="J146" s="139">
        <f>ROUND(I146*H146,2)</f>
        <v>0</v>
      </c>
      <c r="K146" s="135" t="s">
        <v>193</v>
      </c>
      <c r="L146" s="33"/>
      <c r="M146" s="187" t="s">
        <v>1</v>
      </c>
      <c r="N146" s="188" t="s">
        <v>46</v>
      </c>
      <c r="O146" s="189"/>
      <c r="P146" s="190">
        <f>O146*H146</f>
        <v>0</v>
      </c>
      <c r="Q146" s="190">
        <v>0</v>
      </c>
      <c r="R146" s="190">
        <f>Q146*H146</f>
        <v>0</v>
      </c>
      <c r="S146" s="190">
        <v>0</v>
      </c>
      <c r="T146" s="191">
        <f>S146*H146</f>
        <v>0</v>
      </c>
      <c r="AR146" s="144" t="s">
        <v>194</v>
      </c>
      <c r="AT146" s="144" t="s">
        <v>189</v>
      </c>
      <c r="AU146" s="144" t="s">
        <v>91</v>
      </c>
      <c r="AY146" s="18" t="s">
        <v>187</v>
      </c>
      <c r="BE146" s="145">
        <f>IF(N146="základní",J146,0)</f>
        <v>0</v>
      </c>
      <c r="BF146" s="145">
        <f>IF(N146="snížená",J146,0)</f>
        <v>0</v>
      </c>
      <c r="BG146" s="145">
        <f>IF(N146="zákl. přenesená",J146,0)</f>
        <v>0</v>
      </c>
      <c r="BH146" s="145">
        <f>IF(N146="sníž. přenesená",J146,0)</f>
        <v>0</v>
      </c>
      <c r="BI146" s="145">
        <f>IF(N146="nulová",J146,0)</f>
        <v>0</v>
      </c>
      <c r="BJ146" s="18" t="s">
        <v>21</v>
      </c>
      <c r="BK146" s="145">
        <f>ROUND(I146*H146,2)</f>
        <v>0</v>
      </c>
      <c r="BL146" s="18" t="s">
        <v>194</v>
      </c>
      <c r="BM146" s="144" t="s">
        <v>838</v>
      </c>
    </row>
    <row r="147" spans="2:65" s="1" customFormat="1" ht="6.9" customHeight="1">
      <c r="B147" s="45"/>
      <c r="C147" s="46"/>
      <c r="D147" s="46"/>
      <c r="E147" s="46"/>
      <c r="F147" s="46"/>
      <c r="G147" s="46"/>
      <c r="H147" s="46"/>
      <c r="I147" s="46"/>
      <c r="J147" s="46"/>
      <c r="K147" s="46"/>
      <c r="L147" s="33"/>
    </row>
  </sheetData>
  <sheetProtection algorithmName="SHA-512" hashValue="DgraSkLV8xaEeJ7PopkntpkKPIQ72L325kPKAKIoo0Z7RWA/JSNGhoC2VdGHdgWmpM9UHbzpuKk/K0yyHcEnzQ==" saltValue="IqtHWWNV1Huije97W7MIVHZbKTs3Jm063H/mZRwYS4AVUh+MsJ18ZPs3lZQuxyhsBiTNZDri4hKlQHrcfvtl9w==" spinCount="100000" sheet="1" objects="1" scenarios="1" formatColumns="0" formatRows="0" autoFilter="0"/>
  <autoFilter ref="C120:K146" xr:uid="{00000000-0009-0000-0000-000002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4" fitToHeight="100" orientation="landscape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491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8" t="s">
        <v>97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91</v>
      </c>
    </row>
    <row r="4" spans="2:46" ht="24.9" customHeight="1">
      <c r="B4" s="21"/>
      <c r="D4" s="22" t="s">
        <v>144</v>
      </c>
      <c r="L4" s="21"/>
      <c r="M4" s="89" t="s">
        <v>10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241" t="str">
        <f>'Rekapitulace stavby'!K6</f>
        <v>Liberecká náplavka - Revize 03</v>
      </c>
      <c r="F7" s="242"/>
      <c r="G7" s="242"/>
      <c r="H7" s="242"/>
      <c r="L7" s="21"/>
    </row>
    <row r="8" spans="2:46" s="1" customFormat="1" ht="12" customHeight="1">
      <c r="B8" s="33"/>
      <c r="D8" s="28" t="s">
        <v>145</v>
      </c>
      <c r="L8" s="33"/>
    </row>
    <row r="9" spans="2:46" s="1" customFormat="1" ht="16.5" customHeight="1">
      <c r="B9" s="33"/>
      <c r="E9" s="207" t="s">
        <v>839</v>
      </c>
      <c r="F9" s="243"/>
      <c r="G9" s="243"/>
      <c r="H9" s="243"/>
      <c r="L9" s="33"/>
    </row>
    <row r="10" spans="2:46" s="1" customFormat="1" ht="10.199999999999999">
      <c r="B10" s="33"/>
      <c r="L10" s="33"/>
    </row>
    <row r="11" spans="2:46" s="1" customFormat="1" ht="12" customHeight="1">
      <c r="B11" s="33"/>
      <c r="D11" s="28" t="s">
        <v>19</v>
      </c>
      <c r="F11" s="26" t="s">
        <v>90</v>
      </c>
      <c r="I11" s="28" t="s">
        <v>20</v>
      </c>
      <c r="J11" s="26" t="s">
        <v>147</v>
      </c>
      <c r="L11" s="33"/>
    </row>
    <row r="12" spans="2:46" s="1" customFormat="1" ht="12" customHeight="1">
      <c r="B12" s="33"/>
      <c r="D12" s="28" t="s">
        <v>22</v>
      </c>
      <c r="F12" s="26" t="s">
        <v>23</v>
      </c>
      <c r="I12" s="28" t="s">
        <v>24</v>
      </c>
      <c r="J12" s="53" t="str">
        <f>'Rekapitulace stavby'!AN8</f>
        <v>15. 10. 2025</v>
      </c>
      <c r="L12" s="33"/>
    </row>
    <row r="13" spans="2:46" s="1" customFormat="1" ht="10.8" customHeight="1">
      <c r="B13" s="33"/>
      <c r="L13" s="33"/>
    </row>
    <row r="14" spans="2:46" s="1" customFormat="1" ht="12" customHeight="1">
      <c r="B14" s="33"/>
      <c r="D14" s="28" t="s">
        <v>28</v>
      </c>
      <c r="I14" s="28" t="s">
        <v>29</v>
      </c>
      <c r="J14" s="26" t="s">
        <v>1</v>
      </c>
      <c r="L14" s="33"/>
    </row>
    <row r="15" spans="2:46" s="1" customFormat="1" ht="18" customHeight="1">
      <c r="B15" s="33"/>
      <c r="E15" s="26" t="s">
        <v>148</v>
      </c>
      <c r="I15" s="28" t="s">
        <v>31</v>
      </c>
      <c r="J15" s="26" t="s">
        <v>1</v>
      </c>
      <c r="L15" s="33"/>
    </row>
    <row r="16" spans="2:46" s="1" customFormat="1" ht="6.9" customHeight="1">
      <c r="B16" s="33"/>
      <c r="L16" s="33"/>
    </row>
    <row r="17" spans="2:12" s="1" customFormat="1" ht="12" customHeight="1">
      <c r="B17" s="33"/>
      <c r="D17" s="28" t="s">
        <v>32</v>
      </c>
      <c r="I17" s="28" t="s">
        <v>29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244" t="str">
        <f>'Rekapitulace stavby'!E14</f>
        <v>Vyplň údaj</v>
      </c>
      <c r="F18" s="213"/>
      <c r="G18" s="213"/>
      <c r="H18" s="213"/>
      <c r="I18" s="28" t="s">
        <v>31</v>
      </c>
      <c r="J18" s="29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8" t="s">
        <v>34</v>
      </c>
      <c r="I20" s="28" t="s">
        <v>29</v>
      </c>
      <c r="J20" s="26" t="s">
        <v>1</v>
      </c>
      <c r="L20" s="33"/>
    </row>
    <row r="21" spans="2:12" s="1" customFormat="1" ht="18" customHeight="1">
      <c r="B21" s="33"/>
      <c r="E21" s="26" t="s">
        <v>149</v>
      </c>
      <c r="I21" s="28" t="s">
        <v>31</v>
      </c>
      <c r="J21" s="26" t="s">
        <v>1</v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8" t="s">
        <v>37</v>
      </c>
      <c r="I23" s="28" t="s">
        <v>29</v>
      </c>
      <c r="J23" s="26" t="s">
        <v>1</v>
      </c>
      <c r="L23" s="33"/>
    </row>
    <row r="24" spans="2:12" s="1" customFormat="1" ht="18" customHeight="1">
      <c r="B24" s="33"/>
      <c r="E24" s="26" t="s">
        <v>148</v>
      </c>
      <c r="I24" s="28" t="s">
        <v>31</v>
      </c>
      <c r="J24" s="26" t="s">
        <v>1</v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8" t="s">
        <v>39</v>
      </c>
      <c r="L26" s="33"/>
    </row>
    <row r="27" spans="2:12" s="7" customFormat="1" ht="16.5" customHeight="1">
      <c r="B27" s="90"/>
      <c r="E27" s="218" t="s">
        <v>150</v>
      </c>
      <c r="F27" s="218"/>
      <c r="G27" s="218"/>
      <c r="H27" s="218"/>
      <c r="L27" s="90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4"/>
      <c r="E29" s="54"/>
      <c r="F29" s="54"/>
      <c r="G29" s="54"/>
      <c r="H29" s="54"/>
      <c r="I29" s="54"/>
      <c r="J29" s="54"/>
      <c r="K29" s="54"/>
      <c r="L29" s="33"/>
    </row>
    <row r="30" spans="2:12" s="1" customFormat="1" ht="25.35" customHeight="1">
      <c r="B30" s="33"/>
      <c r="D30" s="91" t="s">
        <v>41</v>
      </c>
      <c r="J30" s="67">
        <f>ROUND(J133, 2)</f>
        <v>0</v>
      </c>
      <c r="L30" s="33"/>
    </row>
    <row r="31" spans="2:12" s="1" customFormat="1" ht="6.9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14.4" customHeight="1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4" customHeight="1">
      <c r="B33" s="33"/>
      <c r="D33" s="56" t="s">
        <v>45</v>
      </c>
      <c r="E33" s="28" t="s">
        <v>46</v>
      </c>
      <c r="F33" s="92">
        <f>ROUND((SUM(BE133:BE490)),  2)</f>
        <v>0</v>
      </c>
      <c r="I33" s="93">
        <v>0.21</v>
      </c>
      <c r="J33" s="92">
        <f>ROUND(((SUM(BE133:BE490))*I33),  2)</f>
        <v>0</v>
      </c>
      <c r="L33" s="33"/>
    </row>
    <row r="34" spans="2:12" s="1" customFormat="1" ht="14.4" customHeight="1">
      <c r="B34" s="33"/>
      <c r="E34" s="28" t="s">
        <v>47</v>
      </c>
      <c r="F34" s="92">
        <f>ROUND((SUM(BF133:BF490)),  2)</f>
        <v>0</v>
      </c>
      <c r="I34" s="93">
        <v>0.12</v>
      </c>
      <c r="J34" s="92">
        <f>ROUND(((SUM(BF133:BF490))*I34),  2)</f>
        <v>0</v>
      </c>
      <c r="L34" s="33"/>
    </row>
    <row r="35" spans="2:12" s="1" customFormat="1" ht="14.4" hidden="1" customHeight="1">
      <c r="B35" s="33"/>
      <c r="E35" s="28" t="s">
        <v>48</v>
      </c>
      <c r="F35" s="92">
        <f>ROUND((SUM(BG133:BG490)),  2)</f>
        <v>0</v>
      </c>
      <c r="I35" s="93">
        <v>0.21</v>
      </c>
      <c r="J35" s="92">
        <f>0</f>
        <v>0</v>
      </c>
      <c r="L35" s="33"/>
    </row>
    <row r="36" spans="2:12" s="1" customFormat="1" ht="14.4" hidden="1" customHeight="1">
      <c r="B36" s="33"/>
      <c r="E36" s="28" t="s">
        <v>49</v>
      </c>
      <c r="F36" s="92">
        <f>ROUND((SUM(BH133:BH490)),  2)</f>
        <v>0</v>
      </c>
      <c r="I36" s="93">
        <v>0.12</v>
      </c>
      <c r="J36" s="92">
        <f>0</f>
        <v>0</v>
      </c>
      <c r="L36" s="33"/>
    </row>
    <row r="37" spans="2:12" s="1" customFormat="1" ht="14.4" hidden="1" customHeight="1">
      <c r="B37" s="33"/>
      <c r="E37" s="28" t="s">
        <v>50</v>
      </c>
      <c r="F37" s="92">
        <f>ROUND((SUM(BI133:BI490)),  2)</f>
        <v>0</v>
      </c>
      <c r="I37" s="93">
        <v>0</v>
      </c>
      <c r="J37" s="92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4"/>
      <c r="D39" s="95" t="s">
        <v>51</v>
      </c>
      <c r="E39" s="58"/>
      <c r="F39" s="58"/>
      <c r="G39" s="96" t="s">
        <v>52</v>
      </c>
      <c r="H39" s="97" t="s">
        <v>53</v>
      </c>
      <c r="I39" s="58"/>
      <c r="J39" s="98">
        <f>SUM(J30:J37)</f>
        <v>0</v>
      </c>
      <c r="K39" s="99"/>
      <c r="L39" s="33"/>
    </row>
    <row r="40" spans="2:12" s="1" customFormat="1" ht="14.4" customHeight="1">
      <c r="B40" s="33"/>
      <c r="L40" s="33"/>
    </row>
    <row r="41" spans="2:12" ht="14.4" customHeight="1">
      <c r="B41" s="21"/>
      <c r="L41" s="21"/>
    </row>
    <row r="42" spans="2:12" ht="14.4" customHeight="1">
      <c r="B42" s="21"/>
      <c r="L42" s="21"/>
    </row>
    <row r="43" spans="2:12" ht="14.4" customHeight="1">
      <c r="B43" s="21"/>
      <c r="L43" s="21"/>
    </row>
    <row r="44" spans="2:12" ht="14.4" customHeight="1">
      <c r="B44" s="21"/>
      <c r="L44" s="21"/>
    </row>
    <row r="45" spans="2:12" ht="14.4" customHeight="1">
      <c r="B45" s="21"/>
      <c r="L45" s="21"/>
    </row>
    <row r="46" spans="2:12" ht="14.4" customHeight="1">
      <c r="B46" s="21"/>
      <c r="L46" s="21"/>
    </row>
    <row r="47" spans="2:12" ht="14.4" customHeight="1">
      <c r="B47" s="21"/>
      <c r="L47" s="21"/>
    </row>
    <row r="48" spans="2:12" ht="14.4" customHeight="1">
      <c r="B48" s="21"/>
      <c r="L48" s="21"/>
    </row>
    <row r="49" spans="2:12" ht="14.4" customHeight="1">
      <c r="B49" s="21"/>
      <c r="L49" s="21"/>
    </row>
    <row r="50" spans="2:12" s="1" customFormat="1" ht="14.4" customHeight="1">
      <c r="B50" s="33"/>
      <c r="D50" s="42" t="s">
        <v>54</v>
      </c>
      <c r="E50" s="43"/>
      <c r="F50" s="43"/>
      <c r="G50" s="42" t="s">
        <v>55</v>
      </c>
      <c r="H50" s="43"/>
      <c r="I50" s="43"/>
      <c r="J50" s="43"/>
      <c r="K50" s="43"/>
      <c r="L50" s="33"/>
    </row>
    <row r="51" spans="2:12" ht="10.199999999999999">
      <c r="B51" s="21"/>
      <c r="L51" s="21"/>
    </row>
    <row r="52" spans="2:12" ht="10.199999999999999">
      <c r="B52" s="21"/>
      <c r="L52" s="21"/>
    </row>
    <row r="53" spans="2:12" ht="10.199999999999999">
      <c r="B53" s="21"/>
      <c r="L53" s="21"/>
    </row>
    <row r="54" spans="2:12" ht="10.199999999999999">
      <c r="B54" s="21"/>
      <c r="L54" s="21"/>
    </row>
    <row r="55" spans="2:12" ht="10.199999999999999">
      <c r="B55" s="21"/>
      <c r="L55" s="21"/>
    </row>
    <row r="56" spans="2:12" ht="10.199999999999999">
      <c r="B56" s="21"/>
      <c r="L56" s="21"/>
    </row>
    <row r="57" spans="2:12" ht="10.199999999999999">
      <c r="B57" s="21"/>
      <c r="L57" s="21"/>
    </row>
    <row r="58" spans="2:12" ht="10.199999999999999">
      <c r="B58" s="21"/>
      <c r="L58" s="21"/>
    </row>
    <row r="59" spans="2:12" ht="10.199999999999999">
      <c r="B59" s="21"/>
      <c r="L59" s="21"/>
    </row>
    <row r="60" spans="2:12" ht="10.199999999999999">
      <c r="B60" s="21"/>
      <c r="L60" s="21"/>
    </row>
    <row r="61" spans="2:12" s="1" customFormat="1" ht="13.2">
      <c r="B61" s="33"/>
      <c r="D61" s="44" t="s">
        <v>56</v>
      </c>
      <c r="E61" s="35"/>
      <c r="F61" s="100" t="s">
        <v>57</v>
      </c>
      <c r="G61" s="44" t="s">
        <v>56</v>
      </c>
      <c r="H61" s="35"/>
      <c r="I61" s="35"/>
      <c r="J61" s="101" t="s">
        <v>57</v>
      </c>
      <c r="K61" s="35"/>
      <c r="L61" s="33"/>
    </row>
    <row r="62" spans="2:12" ht="10.199999999999999">
      <c r="B62" s="21"/>
      <c r="L62" s="21"/>
    </row>
    <row r="63" spans="2:12" ht="10.199999999999999">
      <c r="B63" s="21"/>
      <c r="L63" s="21"/>
    </row>
    <row r="64" spans="2:12" ht="10.199999999999999">
      <c r="B64" s="21"/>
      <c r="L64" s="21"/>
    </row>
    <row r="65" spans="2:12" s="1" customFormat="1" ht="13.2">
      <c r="B65" s="33"/>
      <c r="D65" s="42" t="s">
        <v>58</v>
      </c>
      <c r="E65" s="43"/>
      <c r="F65" s="43"/>
      <c r="G65" s="42" t="s">
        <v>59</v>
      </c>
      <c r="H65" s="43"/>
      <c r="I65" s="43"/>
      <c r="J65" s="43"/>
      <c r="K65" s="43"/>
      <c r="L65" s="33"/>
    </row>
    <row r="66" spans="2:12" ht="10.199999999999999">
      <c r="B66" s="21"/>
      <c r="L66" s="21"/>
    </row>
    <row r="67" spans="2:12" ht="10.199999999999999">
      <c r="B67" s="21"/>
      <c r="L67" s="21"/>
    </row>
    <row r="68" spans="2:12" ht="10.199999999999999">
      <c r="B68" s="21"/>
      <c r="L68" s="21"/>
    </row>
    <row r="69" spans="2:12" ht="10.199999999999999">
      <c r="B69" s="21"/>
      <c r="L69" s="21"/>
    </row>
    <row r="70" spans="2:12" ht="10.199999999999999">
      <c r="B70" s="21"/>
      <c r="L70" s="21"/>
    </row>
    <row r="71" spans="2:12" ht="10.199999999999999">
      <c r="B71" s="21"/>
      <c r="L71" s="21"/>
    </row>
    <row r="72" spans="2:12" ht="10.199999999999999">
      <c r="B72" s="21"/>
      <c r="L72" s="21"/>
    </row>
    <row r="73" spans="2:12" ht="10.199999999999999">
      <c r="B73" s="21"/>
      <c r="L73" s="21"/>
    </row>
    <row r="74" spans="2:12" ht="10.199999999999999">
      <c r="B74" s="21"/>
      <c r="L74" s="21"/>
    </row>
    <row r="75" spans="2:12" ht="10.199999999999999">
      <c r="B75" s="21"/>
      <c r="L75" s="21"/>
    </row>
    <row r="76" spans="2:12" s="1" customFormat="1" ht="13.2">
      <c r="B76" s="33"/>
      <c r="D76" s="44" t="s">
        <v>56</v>
      </c>
      <c r="E76" s="35"/>
      <c r="F76" s="100" t="s">
        <v>57</v>
      </c>
      <c r="G76" s="44" t="s">
        <v>56</v>
      </c>
      <c r="H76" s="35"/>
      <c r="I76" s="35"/>
      <c r="J76" s="101" t="s">
        <v>57</v>
      </c>
      <c r="K76" s="35"/>
      <c r="L76" s="33"/>
    </row>
    <row r="77" spans="2:12" s="1" customFormat="1" ht="14.4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47" s="1" customFormat="1" ht="6.9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47" s="1" customFormat="1" ht="24.9" customHeight="1">
      <c r="B82" s="33"/>
      <c r="C82" s="22" t="s">
        <v>151</v>
      </c>
      <c r="L82" s="33"/>
    </row>
    <row r="83" spans="2:47" s="1" customFormat="1" ht="6.9" customHeight="1">
      <c r="B83" s="33"/>
      <c r="L83" s="33"/>
    </row>
    <row r="84" spans="2:47" s="1" customFormat="1" ht="12" customHeight="1">
      <c r="B84" s="33"/>
      <c r="C84" s="28" t="s">
        <v>16</v>
      </c>
      <c r="L84" s="33"/>
    </row>
    <row r="85" spans="2:47" s="1" customFormat="1" ht="16.5" customHeight="1">
      <c r="B85" s="33"/>
      <c r="E85" s="241" t="str">
        <f>E7</f>
        <v>Liberecká náplavka - Revize 03</v>
      </c>
      <c r="F85" s="242"/>
      <c r="G85" s="242"/>
      <c r="H85" s="242"/>
      <c r="L85" s="33"/>
    </row>
    <row r="86" spans="2:47" s="1" customFormat="1" ht="12" customHeight="1">
      <c r="B86" s="33"/>
      <c r="C86" s="28" t="s">
        <v>145</v>
      </c>
      <c r="L86" s="33"/>
    </row>
    <row r="87" spans="2:47" s="1" customFormat="1" ht="16.5" customHeight="1">
      <c r="B87" s="33"/>
      <c r="E87" s="207" t="str">
        <f>E9</f>
        <v>SO 102 - Komunikace a zpevněné plochy - levý břeh</v>
      </c>
      <c r="F87" s="243"/>
      <c r="G87" s="243"/>
      <c r="H87" s="243"/>
      <c r="L87" s="33"/>
    </row>
    <row r="88" spans="2:47" s="1" customFormat="1" ht="6.9" customHeight="1">
      <c r="B88" s="33"/>
      <c r="L88" s="33"/>
    </row>
    <row r="89" spans="2:47" s="1" customFormat="1" ht="12" customHeight="1">
      <c r="B89" s="33"/>
      <c r="C89" s="28" t="s">
        <v>22</v>
      </c>
      <c r="F89" s="26" t="str">
        <f>F12</f>
        <v>Liberec</v>
      </c>
      <c r="I89" s="28" t="s">
        <v>24</v>
      </c>
      <c r="J89" s="53" t="str">
        <f>IF(J12="","",J12)</f>
        <v>15. 10. 2025</v>
      </c>
      <c r="L89" s="33"/>
    </row>
    <row r="90" spans="2:47" s="1" customFormat="1" ht="6.9" customHeight="1">
      <c r="B90" s="33"/>
      <c r="L90" s="33"/>
    </row>
    <row r="91" spans="2:47" s="1" customFormat="1" ht="25.65" customHeight="1">
      <c r="B91" s="33"/>
      <c r="C91" s="28" t="s">
        <v>28</v>
      </c>
      <c r="F91" s="26" t="str">
        <f>E15</f>
        <v xml:space="preserve"> </v>
      </c>
      <c r="I91" s="28" t="s">
        <v>34</v>
      </c>
      <c r="J91" s="31" t="str">
        <f>E21</f>
        <v>Projekce dopravní Filip, s.r.o.</v>
      </c>
      <c r="L91" s="33"/>
    </row>
    <row r="92" spans="2:47" s="1" customFormat="1" ht="15.15" customHeight="1">
      <c r="B92" s="33"/>
      <c r="C92" s="28" t="s">
        <v>32</v>
      </c>
      <c r="F92" s="26" t="str">
        <f>IF(E18="","",E18)</f>
        <v>Vyplň údaj</v>
      </c>
      <c r="I92" s="28" t="s">
        <v>37</v>
      </c>
      <c r="J92" s="31" t="str">
        <f>E24</f>
        <v xml:space="preserve"> </v>
      </c>
      <c r="L92" s="33"/>
    </row>
    <row r="93" spans="2:47" s="1" customFormat="1" ht="10.35" customHeight="1">
      <c r="B93" s="33"/>
      <c r="L93" s="33"/>
    </row>
    <row r="94" spans="2:47" s="1" customFormat="1" ht="29.25" customHeight="1">
      <c r="B94" s="33"/>
      <c r="C94" s="102" t="s">
        <v>152</v>
      </c>
      <c r="D94" s="94"/>
      <c r="E94" s="94"/>
      <c r="F94" s="94"/>
      <c r="G94" s="94"/>
      <c r="H94" s="94"/>
      <c r="I94" s="94"/>
      <c r="J94" s="103" t="s">
        <v>153</v>
      </c>
      <c r="K94" s="94"/>
      <c r="L94" s="33"/>
    </row>
    <row r="95" spans="2:47" s="1" customFormat="1" ht="10.35" customHeight="1">
      <c r="B95" s="33"/>
      <c r="L95" s="33"/>
    </row>
    <row r="96" spans="2:47" s="1" customFormat="1" ht="22.8" customHeight="1">
      <c r="B96" s="33"/>
      <c r="C96" s="104" t="s">
        <v>154</v>
      </c>
      <c r="J96" s="67">
        <f>J133</f>
        <v>0</v>
      </c>
      <c r="L96" s="33"/>
      <c r="AU96" s="18" t="s">
        <v>155</v>
      </c>
    </row>
    <row r="97" spans="2:12" s="8" customFormat="1" ht="24.9" customHeight="1">
      <c r="B97" s="105"/>
      <c r="D97" s="106" t="s">
        <v>156</v>
      </c>
      <c r="E97" s="107"/>
      <c r="F97" s="107"/>
      <c r="G97" s="107"/>
      <c r="H97" s="107"/>
      <c r="I97" s="107"/>
      <c r="J97" s="108">
        <f>J134</f>
        <v>0</v>
      </c>
      <c r="L97" s="105"/>
    </row>
    <row r="98" spans="2:12" s="9" customFormat="1" ht="19.95" customHeight="1">
      <c r="B98" s="109"/>
      <c r="D98" s="110" t="s">
        <v>157</v>
      </c>
      <c r="E98" s="111"/>
      <c r="F98" s="111"/>
      <c r="G98" s="111"/>
      <c r="H98" s="111"/>
      <c r="I98" s="111"/>
      <c r="J98" s="112">
        <f>J135</f>
        <v>0</v>
      </c>
      <c r="L98" s="109"/>
    </row>
    <row r="99" spans="2:12" s="9" customFormat="1" ht="19.95" customHeight="1">
      <c r="B99" s="109"/>
      <c r="D99" s="110" t="s">
        <v>158</v>
      </c>
      <c r="E99" s="111"/>
      <c r="F99" s="111"/>
      <c r="G99" s="111"/>
      <c r="H99" s="111"/>
      <c r="I99" s="111"/>
      <c r="J99" s="112">
        <f>J175</f>
        <v>0</v>
      </c>
      <c r="L99" s="109"/>
    </row>
    <row r="100" spans="2:12" s="9" customFormat="1" ht="19.95" customHeight="1">
      <c r="B100" s="109"/>
      <c r="D100" s="110" t="s">
        <v>159</v>
      </c>
      <c r="E100" s="111"/>
      <c r="F100" s="111"/>
      <c r="G100" s="111"/>
      <c r="H100" s="111"/>
      <c r="I100" s="111"/>
      <c r="J100" s="112">
        <f>J185</f>
        <v>0</v>
      </c>
      <c r="L100" s="109"/>
    </row>
    <row r="101" spans="2:12" s="9" customFormat="1" ht="19.95" customHeight="1">
      <c r="B101" s="109"/>
      <c r="D101" s="110" t="s">
        <v>160</v>
      </c>
      <c r="E101" s="111"/>
      <c r="F101" s="111"/>
      <c r="G101" s="111"/>
      <c r="H101" s="111"/>
      <c r="I101" s="111"/>
      <c r="J101" s="112">
        <f>J194</f>
        <v>0</v>
      </c>
      <c r="L101" s="109"/>
    </row>
    <row r="102" spans="2:12" s="9" customFormat="1" ht="19.95" customHeight="1">
      <c r="B102" s="109"/>
      <c r="D102" s="110" t="s">
        <v>161</v>
      </c>
      <c r="E102" s="111"/>
      <c r="F102" s="111"/>
      <c r="G102" s="111"/>
      <c r="H102" s="111"/>
      <c r="I102" s="111"/>
      <c r="J102" s="112">
        <f>J273</f>
        <v>0</v>
      </c>
      <c r="L102" s="109"/>
    </row>
    <row r="103" spans="2:12" s="9" customFormat="1" ht="19.95" customHeight="1">
      <c r="B103" s="109"/>
      <c r="D103" s="110" t="s">
        <v>162</v>
      </c>
      <c r="E103" s="111"/>
      <c r="F103" s="111"/>
      <c r="G103" s="111"/>
      <c r="H103" s="111"/>
      <c r="I103" s="111"/>
      <c r="J103" s="112">
        <f>J302</f>
        <v>0</v>
      </c>
      <c r="L103" s="109"/>
    </row>
    <row r="104" spans="2:12" s="9" customFormat="1" ht="14.85" customHeight="1">
      <c r="B104" s="109"/>
      <c r="D104" s="110" t="s">
        <v>163</v>
      </c>
      <c r="E104" s="111"/>
      <c r="F104" s="111"/>
      <c r="G104" s="111"/>
      <c r="H104" s="111"/>
      <c r="I104" s="111"/>
      <c r="J104" s="112">
        <f>J345</f>
        <v>0</v>
      </c>
      <c r="L104" s="109"/>
    </row>
    <row r="105" spans="2:12" s="9" customFormat="1" ht="19.95" customHeight="1">
      <c r="B105" s="109"/>
      <c r="D105" s="110" t="s">
        <v>164</v>
      </c>
      <c r="E105" s="111"/>
      <c r="F105" s="111"/>
      <c r="G105" s="111"/>
      <c r="H105" s="111"/>
      <c r="I105" s="111"/>
      <c r="J105" s="112">
        <f>J384</f>
        <v>0</v>
      </c>
      <c r="L105" s="109"/>
    </row>
    <row r="106" spans="2:12" s="9" customFormat="1" ht="19.95" customHeight="1">
      <c r="B106" s="109"/>
      <c r="D106" s="110" t="s">
        <v>165</v>
      </c>
      <c r="E106" s="111"/>
      <c r="F106" s="111"/>
      <c r="G106" s="111"/>
      <c r="H106" s="111"/>
      <c r="I106" s="111"/>
      <c r="J106" s="112">
        <f>J456</f>
        <v>0</v>
      </c>
      <c r="L106" s="109"/>
    </row>
    <row r="107" spans="2:12" s="8" customFormat="1" ht="24.9" customHeight="1">
      <c r="B107" s="105"/>
      <c r="D107" s="106" t="s">
        <v>166</v>
      </c>
      <c r="E107" s="107"/>
      <c r="F107" s="107"/>
      <c r="G107" s="107"/>
      <c r="H107" s="107"/>
      <c r="I107" s="107"/>
      <c r="J107" s="108">
        <f>J458</f>
        <v>0</v>
      </c>
      <c r="L107" s="105"/>
    </row>
    <row r="108" spans="2:12" s="9" customFormat="1" ht="19.95" customHeight="1">
      <c r="B108" s="109"/>
      <c r="D108" s="110" t="s">
        <v>167</v>
      </c>
      <c r="E108" s="111"/>
      <c r="F108" s="111"/>
      <c r="G108" s="111"/>
      <c r="H108" s="111"/>
      <c r="I108" s="111"/>
      <c r="J108" s="112">
        <f>J459</f>
        <v>0</v>
      </c>
      <c r="L108" s="109"/>
    </row>
    <row r="109" spans="2:12" s="8" customFormat="1" ht="24.9" customHeight="1">
      <c r="B109" s="105"/>
      <c r="D109" s="106" t="s">
        <v>840</v>
      </c>
      <c r="E109" s="107"/>
      <c r="F109" s="107"/>
      <c r="G109" s="107"/>
      <c r="H109" s="107"/>
      <c r="I109" s="107"/>
      <c r="J109" s="108">
        <f>J463</f>
        <v>0</v>
      </c>
      <c r="L109" s="105"/>
    </row>
    <row r="110" spans="2:12" s="9" customFormat="1" ht="19.95" customHeight="1">
      <c r="B110" s="109"/>
      <c r="D110" s="110" t="s">
        <v>841</v>
      </c>
      <c r="E110" s="111"/>
      <c r="F110" s="111"/>
      <c r="G110" s="111"/>
      <c r="H110" s="111"/>
      <c r="I110" s="111"/>
      <c r="J110" s="112">
        <f>J464</f>
        <v>0</v>
      </c>
      <c r="L110" s="109"/>
    </row>
    <row r="111" spans="2:12" s="8" customFormat="1" ht="24.9" customHeight="1">
      <c r="B111" s="105"/>
      <c r="D111" s="106" t="s">
        <v>169</v>
      </c>
      <c r="E111" s="107"/>
      <c r="F111" s="107"/>
      <c r="G111" s="107"/>
      <c r="H111" s="107"/>
      <c r="I111" s="107"/>
      <c r="J111" s="108">
        <f>J481</f>
        <v>0</v>
      </c>
      <c r="L111" s="105"/>
    </row>
    <row r="112" spans="2:12" s="9" customFormat="1" ht="19.95" customHeight="1">
      <c r="B112" s="109"/>
      <c r="D112" s="110" t="s">
        <v>170</v>
      </c>
      <c r="E112" s="111"/>
      <c r="F112" s="111"/>
      <c r="G112" s="111"/>
      <c r="H112" s="111"/>
      <c r="I112" s="111"/>
      <c r="J112" s="112">
        <f>J482</f>
        <v>0</v>
      </c>
      <c r="L112" s="109"/>
    </row>
    <row r="113" spans="2:12" s="9" customFormat="1" ht="19.95" customHeight="1">
      <c r="B113" s="109"/>
      <c r="D113" s="110" t="s">
        <v>171</v>
      </c>
      <c r="E113" s="111"/>
      <c r="F113" s="111"/>
      <c r="G113" s="111"/>
      <c r="H113" s="111"/>
      <c r="I113" s="111"/>
      <c r="J113" s="112">
        <f>J489</f>
        <v>0</v>
      </c>
      <c r="L113" s="109"/>
    </row>
    <row r="114" spans="2:12" s="1" customFormat="1" ht="21.75" customHeight="1">
      <c r="B114" s="33"/>
      <c r="L114" s="33"/>
    </row>
    <row r="115" spans="2:12" s="1" customFormat="1" ht="6.9" customHeight="1">
      <c r="B115" s="45"/>
      <c r="C115" s="46"/>
      <c r="D115" s="46"/>
      <c r="E115" s="46"/>
      <c r="F115" s="46"/>
      <c r="G115" s="46"/>
      <c r="H115" s="46"/>
      <c r="I115" s="46"/>
      <c r="J115" s="46"/>
      <c r="K115" s="46"/>
      <c r="L115" s="33"/>
    </row>
    <row r="119" spans="2:12" s="1" customFormat="1" ht="6.9" customHeight="1">
      <c r="B119" s="47"/>
      <c r="C119" s="48"/>
      <c r="D119" s="48"/>
      <c r="E119" s="48"/>
      <c r="F119" s="48"/>
      <c r="G119" s="48"/>
      <c r="H119" s="48"/>
      <c r="I119" s="48"/>
      <c r="J119" s="48"/>
      <c r="K119" s="48"/>
      <c r="L119" s="33"/>
    </row>
    <row r="120" spans="2:12" s="1" customFormat="1" ht="24.9" customHeight="1">
      <c r="B120" s="33"/>
      <c r="C120" s="22" t="s">
        <v>172</v>
      </c>
      <c r="L120" s="33"/>
    </row>
    <row r="121" spans="2:12" s="1" customFormat="1" ht="6.9" customHeight="1">
      <c r="B121" s="33"/>
      <c r="L121" s="33"/>
    </row>
    <row r="122" spans="2:12" s="1" customFormat="1" ht="12" customHeight="1">
      <c r="B122" s="33"/>
      <c r="C122" s="28" t="s">
        <v>16</v>
      </c>
      <c r="L122" s="33"/>
    </row>
    <row r="123" spans="2:12" s="1" customFormat="1" ht="16.5" customHeight="1">
      <c r="B123" s="33"/>
      <c r="E123" s="241" t="str">
        <f>E7</f>
        <v>Liberecká náplavka - Revize 03</v>
      </c>
      <c r="F123" s="242"/>
      <c r="G123" s="242"/>
      <c r="H123" s="242"/>
      <c r="L123" s="33"/>
    </row>
    <row r="124" spans="2:12" s="1" customFormat="1" ht="12" customHeight="1">
      <c r="B124" s="33"/>
      <c r="C124" s="28" t="s">
        <v>145</v>
      </c>
      <c r="L124" s="33"/>
    </row>
    <row r="125" spans="2:12" s="1" customFormat="1" ht="16.5" customHeight="1">
      <c r="B125" s="33"/>
      <c r="E125" s="207" t="str">
        <f>E9</f>
        <v>SO 102 - Komunikace a zpevněné plochy - levý břeh</v>
      </c>
      <c r="F125" s="243"/>
      <c r="G125" s="243"/>
      <c r="H125" s="243"/>
      <c r="L125" s="33"/>
    </row>
    <row r="126" spans="2:12" s="1" customFormat="1" ht="6.9" customHeight="1">
      <c r="B126" s="33"/>
      <c r="L126" s="33"/>
    </row>
    <row r="127" spans="2:12" s="1" customFormat="1" ht="12" customHeight="1">
      <c r="B127" s="33"/>
      <c r="C127" s="28" t="s">
        <v>22</v>
      </c>
      <c r="F127" s="26" t="str">
        <f>F12</f>
        <v>Liberec</v>
      </c>
      <c r="I127" s="28" t="s">
        <v>24</v>
      </c>
      <c r="J127" s="53" t="str">
        <f>IF(J12="","",J12)</f>
        <v>15. 10. 2025</v>
      </c>
      <c r="L127" s="33"/>
    </row>
    <row r="128" spans="2:12" s="1" customFormat="1" ht="6.9" customHeight="1">
      <c r="B128" s="33"/>
      <c r="L128" s="33"/>
    </row>
    <row r="129" spans="2:65" s="1" customFormat="1" ht="25.65" customHeight="1">
      <c r="B129" s="33"/>
      <c r="C129" s="28" t="s">
        <v>28</v>
      </c>
      <c r="F129" s="26" t="str">
        <f>E15</f>
        <v xml:space="preserve"> </v>
      </c>
      <c r="I129" s="28" t="s">
        <v>34</v>
      </c>
      <c r="J129" s="31" t="str">
        <f>E21</f>
        <v>Projekce dopravní Filip, s.r.o.</v>
      </c>
      <c r="L129" s="33"/>
    </row>
    <row r="130" spans="2:65" s="1" customFormat="1" ht="15.15" customHeight="1">
      <c r="B130" s="33"/>
      <c r="C130" s="28" t="s">
        <v>32</v>
      </c>
      <c r="F130" s="26" t="str">
        <f>IF(E18="","",E18)</f>
        <v>Vyplň údaj</v>
      </c>
      <c r="I130" s="28" t="s">
        <v>37</v>
      </c>
      <c r="J130" s="31" t="str">
        <f>E24</f>
        <v xml:space="preserve"> </v>
      </c>
      <c r="L130" s="33"/>
    </row>
    <row r="131" spans="2:65" s="1" customFormat="1" ht="10.35" customHeight="1">
      <c r="B131" s="33"/>
      <c r="L131" s="33"/>
    </row>
    <row r="132" spans="2:65" s="10" customFormat="1" ht="29.25" customHeight="1">
      <c r="B132" s="113"/>
      <c r="C132" s="114" t="s">
        <v>173</v>
      </c>
      <c r="D132" s="115" t="s">
        <v>66</v>
      </c>
      <c r="E132" s="115" t="s">
        <v>62</v>
      </c>
      <c r="F132" s="115" t="s">
        <v>63</v>
      </c>
      <c r="G132" s="115" t="s">
        <v>174</v>
      </c>
      <c r="H132" s="115" t="s">
        <v>175</v>
      </c>
      <c r="I132" s="115" t="s">
        <v>176</v>
      </c>
      <c r="J132" s="115" t="s">
        <v>153</v>
      </c>
      <c r="K132" s="116" t="s">
        <v>177</v>
      </c>
      <c r="L132" s="113"/>
      <c r="M132" s="60" t="s">
        <v>1</v>
      </c>
      <c r="N132" s="61" t="s">
        <v>45</v>
      </c>
      <c r="O132" s="61" t="s">
        <v>178</v>
      </c>
      <c r="P132" s="61" t="s">
        <v>179</v>
      </c>
      <c r="Q132" s="61" t="s">
        <v>180</v>
      </c>
      <c r="R132" s="61" t="s">
        <v>181</v>
      </c>
      <c r="S132" s="61" t="s">
        <v>182</v>
      </c>
      <c r="T132" s="62" t="s">
        <v>183</v>
      </c>
    </row>
    <row r="133" spans="2:65" s="1" customFormat="1" ht="22.8" customHeight="1">
      <c r="B133" s="33"/>
      <c r="C133" s="65" t="s">
        <v>184</v>
      </c>
      <c r="J133" s="117">
        <f>BK133</f>
        <v>0</v>
      </c>
      <c r="L133" s="33"/>
      <c r="M133" s="63"/>
      <c r="N133" s="54"/>
      <c r="O133" s="54"/>
      <c r="P133" s="118">
        <f>P134+P458+P463+P481</f>
        <v>0</v>
      </c>
      <c r="Q133" s="54"/>
      <c r="R133" s="118">
        <f>R134+R458+R463+R481</f>
        <v>807.73316875</v>
      </c>
      <c r="S133" s="54"/>
      <c r="T133" s="119">
        <f>T134+T458+T463+T481</f>
        <v>1370.5879600000001</v>
      </c>
      <c r="AT133" s="18" t="s">
        <v>80</v>
      </c>
      <c r="AU133" s="18" t="s">
        <v>155</v>
      </c>
      <c r="BK133" s="120">
        <f>BK134+BK458+BK463+BK481</f>
        <v>0</v>
      </c>
    </row>
    <row r="134" spans="2:65" s="11" customFormat="1" ht="25.95" customHeight="1">
      <c r="B134" s="121"/>
      <c r="D134" s="122" t="s">
        <v>80</v>
      </c>
      <c r="E134" s="123" t="s">
        <v>185</v>
      </c>
      <c r="F134" s="123" t="s">
        <v>186</v>
      </c>
      <c r="I134" s="124"/>
      <c r="J134" s="125">
        <f>BK134</f>
        <v>0</v>
      </c>
      <c r="L134" s="121"/>
      <c r="M134" s="126"/>
      <c r="P134" s="127">
        <f>P135+P175+P185+P194+P273+P302+P384+P456</f>
        <v>0</v>
      </c>
      <c r="R134" s="127">
        <f>R135+R175+R185+R194+R273+R302+R384+R456</f>
        <v>806.90506875000005</v>
      </c>
      <c r="T134" s="128">
        <f>T135+T175+T185+T194+T273+T302+T384+T456</f>
        <v>1370.46596</v>
      </c>
      <c r="AR134" s="122" t="s">
        <v>21</v>
      </c>
      <c r="AT134" s="129" t="s">
        <v>80</v>
      </c>
      <c r="AU134" s="129" t="s">
        <v>81</v>
      </c>
      <c r="AY134" s="122" t="s">
        <v>187</v>
      </c>
      <c r="BK134" s="130">
        <f>BK135+BK175+BK185+BK194+BK273+BK302+BK384+BK456</f>
        <v>0</v>
      </c>
    </row>
    <row r="135" spans="2:65" s="11" customFormat="1" ht="22.8" customHeight="1">
      <c r="B135" s="121"/>
      <c r="D135" s="122" t="s">
        <v>80</v>
      </c>
      <c r="E135" s="131" t="s">
        <v>21</v>
      </c>
      <c r="F135" s="131" t="s">
        <v>188</v>
      </c>
      <c r="I135" s="124"/>
      <c r="J135" s="132">
        <f>BK135</f>
        <v>0</v>
      </c>
      <c r="L135" s="121"/>
      <c r="M135" s="126"/>
      <c r="P135" s="127">
        <f>SUM(P136:P174)</f>
        <v>0</v>
      </c>
      <c r="R135" s="127">
        <f>SUM(R136:R174)</f>
        <v>6.6040000000000001</v>
      </c>
      <c r="T135" s="128">
        <f>SUM(T136:T174)</f>
        <v>0</v>
      </c>
      <c r="AR135" s="122" t="s">
        <v>21</v>
      </c>
      <c r="AT135" s="129" t="s">
        <v>80</v>
      </c>
      <c r="AU135" s="129" t="s">
        <v>21</v>
      </c>
      <c r="AY135" s="122" t="s">
        <v>187</v>
      </c>
      <c r="BK135" s="130">
        <f>SUM(BK136:BK174)</f>
        <v>0</v>
      </c>
    </row>
    <row r="136" spans="2:65" s="1" customFormat="1" ht="21.75" customHeight="1">
      <c r="B136" s="33"/>
      <c r="C136" s="133" t="s">
        <v>21</v>
      </c>
      <c r="D136" s="133" t="s">
        <v>189</v>
      </c>
      <c r="E136" s="134" t="s">
        <v>190</v>
      </c>
      <c r="F136" s="135" t="s">
        <v>191</v>
      </c>
      <c r="G136" s="136" t="s">
        <v>192</v>
      </c>
      <c r="H136" s="137">
        <v>485.3</v>
      </c>
      <c r="I136" s="138"/>
      <c r="J136" s="139">
        <f>ROUND(I136*H136,2)</f>
        <v>0</v>
      </c>
      <c r="K136" s="135" t="s">
        <v>193</v>
      </c>
      <c r="L136" s="33"/>
      <c r="M136" s="140" t="s">
        <v>1</v>
      </c>
      <c r="N136" s="141" t="s">
        <v>46</v>
      </c>
      <c r="P136" s="142">
        <f>O136*H136</f>
        <v>0</v>
      </c>
      <c r="Q136" s="142">
        <v>0</v>
      </c>
      <c r="R136" s="142">
        <f>Q136*H136</f>
        <v>0</v>
      </c>
      <c r="S136" s="142">
        <v>0</v>
      </c>
      <c r="T136" s="143">
        <f>S136*H136</f>
        <v>0</v>
      </c>
      <c r="AR136" s="144" t="s">
        <v>194</v>
      </c>
      <c r="AT136" s="144" t="s">
        <v>189</v>
      </c>
      <c r="AU136" s="144" t="s">
        <v>91</v>
      </c>
      <c r="AY136" s="18" t="s">
        <v>187</v>
      </c>
      <c r="BE136" s="145">
        <f>IF(N136="základní",J136,0)</f>
        <v>0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8" t="s">
        <v>21</v>
      </c>
      <c r="BK136" s="145">
        <f>ROUND(I136*H136,2)</f>
        <v>0</v>
      </c>
      <c r="BL136" s="18" t="s">
        <v>194</v>
      </c>
      <c r="BM136" s="144" t="s">
        <v>842</v>
      </c>
    </row>
    <row r="137" spans="2:65" s="12" customFormat="1" ht="10.199999999999999">
      <c r="B137" s="146"/>
      <c r="D137" s="147" t="s">
        <v>196</v>
      </c>
      <c r="E137" s="148" t="s">
        <v>1</v>
      </c>
      <c r="F137" s="149" t="s">
        <v>843</v>
      </c>
      <c r="H137" s="150">
        <v>485.3</v>
      </c>
      <c r="I137" s="151"/>
      <c r="L137" s="146"/>
      <c r="M137" s="152"/>
      <c r="T137" s="153"/>
      <c r="AT137" s="148" t="s">
        <v>196</v>
      </c>
      <c r="AU137" s="148" t="s">
        <v>91</v>
      </c>
      <c r="AV137" s="12" t="s">
        <v>91</v>
      </c>
      <c r="AW137" s="12" t="s">
        <v>36</v>
      </c>
      <c r="AX137" s="12" t="s">
        <v>81</v>
      </c>
      <c r="AY137" s="148" t="s">
        <v>187</v>
      </c>
    </row>
    <row r="138" spans="2:65" s="13" customFormat="1" ht="10.199999999999999">
      <c r="B138" s="154"/>
      <c r="D138" s="147" t="s">
        <v>196</v>
      </c>
      <c r="E138" s="155" t="s">
        <v>1</v>
      </c>
      <c r="F138" s="156" t="s">
        <v>198</v>
      </c>
      <c r="H138" s="157">
        <v>485.3</v>
      </c>
      <c r="I138" s="158"/>
      <c r="L138" s="154"/>
      <c r="M138" s="159"/>
      <c r="T138" s="160"/>
      <c r="AT138" s="155" t="s">
        <v>196</v>
      </c>
      <c r="AU138" s="155" t="s">
        <v>91</v>
      </c>
      <c r="AV138" s="13" t="s">
        <v>194</v>
      </c>
      <c r="AW138" s="13" t="s">
        <v>36</v>
      </c>
      <c r="AX138" s="13" t="s">
        <v>21</v>
      </c>
      <c r="AY138" s="155" t="s">
        <v>187</v>
      </c>
    </row>
    <row r="139" spans="2:65" s="1" customFormat="1" ht="24.15" customHeight="1">
      <c r="B139" s="33"/>
      <c r="C139" s="133" t="s">
        <v>91</v>
      </c>
      <c r="D139" s="133" t="s">
        <v>189</v>
      </c>
      <c r="E139" s="134" t="s">
        <v>206</v>
      </c>
      <c r="F139" s="135" t="s">
        <v>207</v>
      </c>
      <c r="G139" s="136" t="s">
        <v>192</v>
      </c>
      <c r="H139" s="137">
        <v>10.275</v>
      </c>
      <c r="I139" s="138"/>
      <c r="J139" s="139">
        <f>ROUND(I139*H139,2)</f>
        <v>0</v>
      </c>
      <c r="K139" s="135" t="s">
        <v>193</v>
      </c>
      <c r="L139" s="33"/>
      <c r="M139" s="140" t="s">
        <v>1</v>
      </c>
      <c r="N139" s="141" t="s">
        <v>46</v>
      </c>
      <c r="P139" s="142">
        <f>O139*H139</f>
        <v>0</v>
      </c>
      <c r="Q139" s="142">
        <v>0</v>
      </c>
      <c r="R139" s="142">
        <f>Q139*H139</f>
        <v>0</v>
      </c>
      <c r="S139" s="142">
        <v>0</v>
      </c>
      <c r="T139" s="143">
        <f>S139*H139</f>
        <v>0</v>
      </c>
      <c r="AR139" s="144" t="s">
        <v>194</v>
      </c>
      <c r="AT139" s="144" t="s">
        <v>189</v>
      </c>
      <c r="AU139" s="144" t="s">
        <v>91</v>
      </c>
      <c r="AY139" s="18" t="s">
        <v>187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8" t="s">
        <v>21</v>
      </c>
      <c r="BK139" s="145">
        <f>ROUND(I139*H139,2)</f>
        <v>0</v>
      </c>
      <c r="BL139" s="18" t="s">
        <v>194</v>
      </c>
      <c r="BM139" s="144" t="s">
        <v>844</v>
      </c>
    </row>
    <row r="140" spans="2:65" s="12" customFormat="1" ht="10.199999999999999">
      <c r="B140" s="146"/>
      <c r="D140" s="147" t="s">
        <v>196</v>
      </c>
      <c r="E140" s="148" t="s">
        <v>1</v>
      </c>
      <c r="F140" s="149" t="s">
        <v>845</v>
      </c>
      <c r="H140" s="150">
        <v>6.75</v>
      </c>
      <c r="I140" s="151"/>
      <c r="L140" s="146"/>
      <c r="M140" s="152"/>
      <c r="T140" s="153"/>
      <c r="AT140" s="148" t="s">
        <v>196</v>
      </c>
      <c r="AU140" s="148" t="s">
        <v>91</v>
      </c>
      <c r="AV140" s="12" t="s">
        <v>91</v>
      </c>
      <c r="AW140" s="12" t="s">
        <v>36</v>
      </c>
      <c r="AX140" s="12" t="s">
        <v>81</v>
      </c>
      <c r="AY140" s="148" t="s">
        <v>187</v>
      </c>
    </row>
    <row r="141" spans="2:65" s="12" customFormat="1" ht="10.199999999999999">
      <c r="B141" s="146"/>
      <c r="D141" s="147" t="s">
        <v>196</v>
      </c>
      <c r="E141" s="148" t="s">
        <v>1</v>
      </c>
      <c r="F141" s="149" t="s">
        <v>846</v>
      </c>
      <c r="H141" s="150">
        <v>3.5249999999999999</v>
      </c>
      <c r="I141" s="151"/>
      <c r="L141" s="146"/>
      <c r="M141" s="152"/>
      <c r="T141" s="153"/>
      <c r="AT141" s="148" t="s">
        <v>196</v>
      </c>
      <c r="AU141" s="148" t="s">
        <v>91</v>
      </c>
      <c r="AV141" s="12" t="s">
        <v>91</v>
      </c>
      <c r="AW141" s="12" t="s">
        <v>36</v>
      </c>
      <c r="AX141" s="12" t="s">
        <v>81</v>
      </c>
      <c r="AY141" s="148" t="s">
        <v>187</v>
      </c>
    </row>
    <row r="142" spans="2:65" s="13" customFormat="1" ht="10.199999999999999">
      <c r="B142" s="154"/>
      <c r="D142" s="147" t="s">
        <v>196</v>
      </c>
      <c r="E142" s="155" t="s">
        <v>1</v>
      </c>
      <c r="F142" s="156" t="s">
        <v>198</v>
      </c>
      <c r="H142" s="157">
        <v>10.275</v>
      </c>
      <c r="I142" s="158"/>
      <c r="L142" s="154"/>
      <c r="M142" s="159"/>
      <c r="T142" s="160"/>
      <c r="AT142" s="155" t="s">
        <v>196</v>
      </c>
      <c r="AU142" s="155" t="s">
        <v>91</v>
      </c>
      <c r="AV142" s="13" t="s">
        <v>194</v>
      </c>
      <c r="AW142" s="13" t="s">
        <v>36</v>
      </c>
      <c r="AX142" s="13" t="s">
        <v>21</v>
      </c>
      <c r="AY142" s="155" t="s">
        <v>187</v>
      </c>
    </row>
    <row r="143" spans="2:65" s="1" customFormat="1" ht="37.799999999999997" customHeight="1">
      <c r="B143" s="33"/>
      <c r="C143" s="133" t="s">
        <v>205</v>
      </c>
      <c r="D143" s="133" t="s">
        <v>189</v>
      </c>
      <c r="E143" s="134" t="s">
        <v>210</v>
      </c>
      <c r="F143" s="135" t="s">
        <v>211</v>
      </c>
      <c r="G143" s="136" t="s">
        <v>192</v>
      </c>
      <c r="H143" s="137">
        <v>33.662999999999997</v>
      </c>
      <c r="I143" s="138"/>
      <c r="J143" s="139">
        <f>ROUND(I143*H143,2)</f>
        <v>0</v>
      </c>
      <c r="K143" s="135" t="s">
        <v>193</v>
      </c>
      <c r="L143" s="33"/>
      <c r="M143" s="140" t="s">
        <v>1</v>
      </c>
      <c r="N143" s="141" t="s">
        <v>46</v>
      </c>
      <c r="P143" s="142">
        <f>O143*H143</f>
        <v>0</v>
      </c>
      <c r="Q143" s="142">
        <v>0</v>
      </c>
      <c r="R143" s="142">
        <f>Q143*H143</f>
        <v>0</v>
      </c>
      <c r="S143" s="142">
        <v>0</v>
      </c>
      <c r="T143" s="143">
        <f>S143*H143</f>
        <v>0</v>
      </c>
      <c r="AR143" s="144" t="s">
        <v>194</v>
      </c>
      <c r="AT143" s="144" t="s">
        <v>189</v>
      </c>
      <c r="AU143" s="144" t="s">
        <v>91</v>
      </c>
      <c r="AY143" s="18" t="s">
        <v>187</v>
      </c>
      <c r="BE143" s="145">
        <f>IF(N143="základní",J143,0)</f>
        <v>0</v>
      </c>
      <c r="BF143" s="145">
        <f>IF(N143="snížená",J143,0)</f>
        <v>0</v>
      </c>
      <c r="BG143" s="145">
        <f>IF(N143="zákl. přenesená",J143,0)</f>
        <v>0</v>
      </c>
      <c r="BH143" s="145">
        <f>IF(N143="sníž. přenesená",J143,0)</f>
        <v>0</v>
      </c>
      <c r="BI143" s="145">
        <f>IF(N143="nulová",J143,0)</f>
        <v>0</v>
      </c>
      <c r="BJ143" s="18" t="s">
        <v>21</v>
      </c>
      <c r="BK143" s="145">
        <f>ROUND(I143*H143,2)</f>
        <v>0</v>
      </c>
      <c r="BL143" s="18" t="s">
        <v>194</v>
      </c>
      <c r="BM143" s="144" t="s">
        <v>847</v>
      </c>
    </row>
    <row r="144" spans="2:65" s="14" customFormat="1" ht="10.199999999999999">
      <c r="B144" s="161"/>
      <c r="D144" s="147" t="s">
        <v>196</v>
      </c>
      <c r="E144" s="162" t="s">
        <v>1</v>
      </c>
      <c r="F144" s="163" t="s">
        <v>213</v>
      </c>
      <c r="H144" s="162" t="s">
        <v>1</v>
      </c>
      <c r="I144" s="164"/>
      <c r="L144" s="161"/>
      <c r="M144" s="165"/>
      <c r="T144" s="166"/>
      <c r="AT144" s="162" t="s">
        <v>196</v>
      </c>
      <c r="AU144" s="162" t="s">
        <v>91</v>
      </c>
      <c r="AV144" s="14" t="s">
        <v>21</v>
      </c>
      <c r="AW144" s="14" t="s">
        <v>36</v>
      </c>
      <c r="AX144" s="14" t="s">
        <v>81</v>
      </c>
      <c r="AY144" s="162" t="s">
        <v>187</v>
      </c>
    </row>
    <row r="145" spans="2:65" s="12" customFormat="1" ht="10.199999999999999">
      <c r="B145" s="146"/>
      <c r="D145" s="147" t="s">
        <v>196</v>
      </c>
      <c r="E145" s="148" t="s">
        <v>1</v>
      </c>
      <c r="F145" s="149" t="s">
        <v>848</v>
      </c>
      <c r="H145" s="150">
        <v>33.662999999999997</v>
      </c>
      <c r="I145" s="151"/>
      <c r="L145" s="146"/>
      <c r="M145" s="152"/>
      <c r="T145" s="153"/>
      <c r="AT145" s="148" t="s">
        <v>196</v>
      </c>
      <c r="AU145" s="148" t="s">
        <v>91</v>
      </c>
      <c r="AV145" s="12" t="s">
        <v>91</v>
      </c>
      <c r="AW145" s="12" t="s">
        <v>36</v>
      </c>
      <c r="AX145" s="12" t="s">
        <v>81</v>
      </c>
      <c r="AY145" s="148" t="s">
        <v>187</v>
      </c>
    </row>
    <row r="146" spans="2:65" s="13" customFormat="1" ht="10.199999999999999">
      <c r="B146" s="154"/>
      <c r="D146" s="147" t="s">
        <v>196</v>
      </c>
      <c r="E146" s="155" t="s">
        <v>1</v>
      </c>
      <c r="F146" s="156" t="s">
        <v>198</v>
      </c>
      <c r="H146" s="157">
        <v>33.662999999999997</v>
      </c>
      <c r="I146" s="158"/>
      <c r="L146" s="154"/>
      <c r="M146" s="159"/>
      <c r="T146" s="160"/>
      <c r="AT146" s="155" t="s">
        <v>196</v>
      </c>
      <c r="AU146" s="155" t="s">
        <v>91</v>
      </c>
      <c r="AV146" s="13" t="s">
        <v>194</v>
      </c>
      <c r="AW146" s="13" t="s">
        <v>36</v>
      </c>
      <c r="AX146" s="13" t="s">
        <v>21</v>
      </c>
      <c r="AY146" s="155" t="s">
        <v>187</v>
      </c>
    </row>
    <row r="147" spans="2:65" s="1" customFormat="1" ht="37.799999999999997" customHeight="1">
      <c r="B147" s="33"/>
      <c r="C147" s="133" t="s">
        <v>194</v>
      </c>
      <c r="D147" s="133" t="s">
        <v>189</v>
      </c>
      <c r="E147" s="134" t="s">
        <v>216</v>
      </c>
      <c r="F147" s="135" t="s">
        <v>217</v>
      </c>
      <c r="G147" s="136" t="s">
        <v>192</v>
      </c>
      <c r="H147" s="137">
        <v>461.91199999999998</v>
      </c>
      <c r="I147" s="138"/>
      <c r="J147" s="139">
        <f>ROUND(I147*H147,2)</f>
        <v>0</v>
      </c>
      <c r="K147" s="135" t="s">
        <v>193</v>
      </c>
      <c r="L147" s="33"/>
      <c r="M147" s="140" t="s">
        <v>1</v>
      </c>
      <c r="N147" s="141" t="s">
        <v>46</v>
      </c>
      <c r="P147" s="142">
        <f>O147*H147</f>
        <v>0</v>
      </c>
      <c r="Q147" s="142">
        <v>0</v>
      </c>
      <c r="R147" s="142">
        <f>Q147*H147</f>
        <v>0</v>
      </c>
      <c r="S147" s="142">
        <v>0</v>
      </c>
      <c r="T147" s="143">
        <f>S147*H147</f>
        <v>0</v>
      </c>
      <c r="AR147" s="144" t="s">
        <v>194</v>
      </c>
      <c r="AT147" s="144" t="s">
        <v>189</v>
      </c>
      <c r="AU147" s="144" t="s">
        <v>91</v>
      </c>
      <c r="AY147" s="18" t="s">
        <v>187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8" t="s">
        <v>21</v>
      </c>
      <c r="BK147" s="145">
        <f>ROUND(I147*H147,2)</f>
        <v>0</v>
      </c>
      <c r="BL147" s="18" t="s">
        <v>194</v>
      </c>
      <c r="BM147" s="144" t="s">
        <v>849</v>
      </c>
    </row>
    <row r="148" spans="2:65" s="1" customFormat="1" ht="19.2">
      <c r="B148" s="33"/>
      <c r="D148" s="147" t="s">
        <v>219</v>
      </c>
      <c r="F148" s="167" t="s">
        <v>220</v>
      </c>
      <c r="I148" s="168"/>
      <c r="L148" s="33"/>
      <c r="M148" s="169"/>
      <c r="T148" s="57"/>
      <c r="AT148" s="18" t="s">
        <v>219</v>
      </c>
      <c r="AU148" s="18" t="s">
        <v>91</v>
      </c>
    </row>
    <row r="149" spans="2:65" s="12" customFormat="1" ht="10.199999999999999">
      <c r="B149" s="146"/>
      <c r="D149" s="147" t="s">
        <v>196</v>
      </c>
      <c r="E149" s="148" t="s">
        <v>1</v>
      </c>
      <c r="F149" s="149" t="s">
        <v>850</v>
      </c>
      <c r="H149" s="150">
        <v>495.57499999999999</v>
      </c>
      <c r="I149" s="151"/>
      <c r="L149" s="146"/>
      <c r="M149" s="152"/>
      <c r="T149" s="153"/>
      <c r="AT149" s="148" t="s">
        <v>196</v>
      </c>
      <c r="AU149" s="148" t="s">
        <v>91</v>
      </c>
      <c r="AV149" s="12" t="s">
        <v>91</v>
      </c>
      <c r="AW149" s="12" t="s">
        <v>36</v>
      </c>
      <c r="AX149" s="12" t="s">
        <v>81</v>
      </c>
      <c r="AY149" s="148" t="s">
        <v>187</v>
      </c>
    </row>
    <row r="150" spans="2:65" s="12" customFormat="1" ht="10.199999999999999">
      <c r="B150" s="146"/>
      <c r="D150" s="147" t="s">
        <v>196</v>
      </c>
      <c r="E150" s="148" t="s">
        <v>1</v>
      </c>
      <c r="F150" s="149" t="s">
        <v>851</v>
      </c>
      <c r="H150" s="150">
        <v>-33.662999999999997</v>
      </c>
      <c r="I150" s="151"/>
      <c r="L150" s="146"/>
      <c r="M150" s="152"/>
      <c r="T150" s="153"/>
      <c r="AT150" s="148" t="s">
        <v>196</v>
      </c>
      <c r="AU150" s="148" t="s">
        <v>91</v>
      </c>
      <c r="AV150" s="12" t="s">
        <v>91</v>
      </c>
      <c r="AW150" s="12" t="s">
        <v>36</v>
      </c>
      <c r="AX150" s="12" t="s">
        <v>81</v>
      </c>
      <c r="AY150" s="148" t="s">
        <v>187</v>
      </c>
    </row>
    <row r="151" spans="2:65" s="13" customFormat="1" ht="10.199999999999999">
      <c r="B151" s="154"/>
      <c r="D151" s="147" t="s">
        <v>196</v>
      </c>
      <c r="E151" s="155" t="s">
        <v>1</v>
      </c>
      <c r="F151" s="156" t="s">
        <v>198</v>
      </c>
      <c r="H151" s="157">
        <v>461.91199999999998</v>
      </c>
      <c r="I151" s="158"/>
      <c r="L151" s="154"/>
      <c r="M151" s="159"/>
      <c r="T151" s="160"/>
      <c r="AT151" s="155" t="s">
        <v>196</v>
      </c>
      <c r="AU151" s="155" t="s">
        <v>91</v>
      </c>
      <c r="AV151" s="13" t="s">
        <v>194</v>
      </c>
      <c r="AW151" s="13" t="s">
        <v>36</v>
      </c>
      <c r="AX151" s="13" t="s">
        <v>21</v>
      </c>
      <c r="AY151" s="155" t="s">
        <v>187</v>
      </c>
    </row>
    <row r="152" spans="2:65" s="1" customFormat="1" ht="24.15" customHeight="1">
      <c r="B152" s="33"/>
      <c r="C152" s="133" t="s">
        <v>215</v>
      </c>
      <c r="D152" s="133" t="s">
        <v>189</v>
      </c>
      <c r="E152" s="134" t="s">
        <v>224</v>
      </c>
      <c r="F152" s="135" t="s">
        <v>225</v>
      </c>
      <c r="G152" s="136" t="s">
        <v>192</v>
      </c>
      <c r="H152" s="137">
        <v>33.662999999999997</v>
      </c>
      <c r="I152" s="138"/>
      <c r="J152" s="139">
        <f>ROUND(I152*H152,2)</f>
        <v>0</v>
      </c>
      <c r="K152" s="135" t="s">
        <v>193</v>
      </c>
      <c r="L152" s="33"/>
      <c r="M152" s="140" t="s">
        <v>1</v>
      </c>
      <c r="N152" s="141" t="s">
        <v>46</v>
      </c>
      <c r="P152" s="142">
        <f>O152*H152</f>
        <v>0</v>
      </c>
      <c r="Q152" s="142">
        <v>0</v>
      </c>
      <c r="R152" s="142">
        <f>Q152*H152</f>
        <v>0</v>
      </c>
      <c r="S152" s="142">
        <v>0</v>
      </c>
      <c r="T152" s="143">
        <f>S152*H152</f>
        <v>0</v>
      </c>
      <c r="AR152" s="144" t="s">
        <v>194</v>
      </c>
      <c r="AT152" s="144" t="s">
        <v>189</v>
      </c>
      <c r="AU152" s="144" t="s">
        <v>91</v>
      </c>
      <c r="AY152" s="18" t="s">
        <v>187</v>
      </c>
      <c r="BE152" s="145">
        <f>IF(N152="základní",J152,0)</f>
        <v>0</v>
      </c>
      <c r="BF152" s="145">
        <f>IF(N152="snížená",J152,0)</f>
        <v>0</v>
      </c>
      <c r="BG152" s="145">
        <f>IF(N152="zákl. přenesená",J152,0)</f>
        <v>0</v>
      </c>
      <c r="BH152" s="145">
        <f>IF(N152="sníž. přenesená",J152,0)</f>
        <v>0</v>
      </c>
      <c r="BI152" s="145">
        <f>IF(N152="nulová",J152,0)</f>
        <v>0</v>
      </c>
      <c r="BJ152" s="18" t="s">
        <v>21</v>
      </c>
      <c r="BK152" s="145">
        <f>ROUND(I152*H152,2)</f>
        <v>0</v>
      </c>
      <c r="BL152" s="18" t="s">
        <v>194</v>
      </c>
      <c r="BM152" s="144" t="s">
        <v>852</v>
      </c>
    </row>
    <row r="153" spans="2:65" s="12" customFormat="1" ht="10.199999999999999">
      <c r="B153" s="146"/>
      <c r="D153" s="147" t="s">
        <v>196</v>
      </c>
      <c r="E153" s="148" t="s">
        <v>1</v>
      </c>
      <c r="F153" s="149" t="s">
        <v>848</v>
      </c>
      <c r="H153" s="150">
        <v>33.662999999999997</v>
      </c>
      <c r="I153" s="151"/>
      <c r="L153" s="146"/>
      <c r="M153" s="152"/>
      <c r="T153" s="153"/>
      <c r="AT153" s="148" t="s">
        <v>196</v>
      </c>
      <c r="AU153" s="148" t="s">
        <v>91</v>
      </c>
      <c r="AV153" s="12" t="s">
        <v>91</v>
      </c>
      <c r="AW153" s="12" t="s">
        <v>36</v>
      </c>
      <c r="AX153" s="12" t="s">
        <v>81</v>
      </c>
      <c r="AY153" s="148" t="s">
        <v>187</v>
      </c>
    </row>
    <row r="154" spans="2:65" s="13" customFormat="1" ht="10.199999999999999">
      <c r="B154" s="154"/>
      <c r="D154" s="147" t="s">
        <v>196</v>
      </c>
      <c r="E154" s="155" t="s">
        <v>1</v>
      </c>
      <c r="F154" s="156" t="s">
        <v>198</v>
      </c>
      <c r="H154" s="157">
        <v>33.662999999999997</v>
      </c>
      <c r="I154" s="158"/>
      <c r="L154" s="154"/>
      <c r="M154" s="159"/>
      <c r="T154" s="160"/>
      <c r="AT154" s="155" t="s">
        <v>196</v>
      </c>
      <c r="AU154" s="155" t="s">
        <v>91</v>
      </c>
      <c r="AV154" s="13" t="s">
        <v>194</v>
      </c>
      <c r="AW154" s="13" t="s">
        <v>36</v>
      </c>
      <c r="AX154" s="13" t="s">
        <v>21</v>
      </c>
      <c r="AY154" s="155" t="s">
        <v>187</v>
      </c>
    </row>
    <row r="155" spans="2:65" s="1" customFormat="1" ht="24.15" customHeight="1">
      <c r="B155" s="33"/>
      <c r="C155" s="133" t="s">
        <v>223</v>
      </c>
      <c r="D155" s="133" t="s">
        <v>189</v>
      </c>
      <c r="E155" s="134" t="s">
        <v>228</v>
      </c>
      <c r="F155" s="135" t="s">
        <v>229</v>
      </c>
      <c r="G155" s="136" t="s">
        <v>230</v>
      </c>
      <c r="H155" s="137">
        <v>831.44200000000001</v>
      </c>
      <c r="I155" s="138"/>
      <c r="J155" s="139">
        <f>ROUND(I155*H155,2)</f>
        <v>0</v>
      </c>
      <c r="K155" s="135" t="s">
        <v>193</v>
      </c>
      <c r="L155" s="33"/>
      <c r="M155" s="140" t="s">
        <v>1</v>
      </c>
      <c r="N155" s="141" t="s">
        <v>46</v>
      </c>
      <c r="P155" s="142">
        <f>O155*H155</f>
        <v>0</v>
      </c>
      <c r="Q155" s="142">
        <v>0</v>
      </c>
      <c r="R155" s="142">
        <f>Q155*H155</f>
        <v>0</v>
      </c>
      <c r="S155" s="142">
        <v>0</v>
      </c>
      <c r="T155" s="143">
        <f>S155*H155</f>
        <v>0</v>
      </c>
      <c r="AR155" s="144" t="s">
        <v>194</v>
      </c>
      <c r="AT155" s="144" t="s">
        <v>189</v>
      </c>
      <c r="AU155" s="144" t="s">
        <v>91</v>
      </c>
      <c r="AY155" s="18" t="s">
        <v>187</v>
      </c>
      <c r="BE155" s="145">
        <f>IF(N155="základní",J155,0)</f>
        <v>0</v>
      </c>
      <c r="BF155" s="145">
        <f>IF(N155="snížená",J155,0)</f>
        <v>0</v>
      </c>
      <c r="BG155" s="145">
        <f>IF(N155="zákl. přenesená",J155,0)</f>
        <v>0</v>
      </c>
      <c r="BH155" s="145">
        <f>IF(N155="sníž. přenesená",J155,0)</f>
        <v>0</v>
      </c>
      <c r="BI155" s="145">
        <f>IF(N155="nulová",J155,0)</f>
        <v>0</v>
      </c>
      <c r="BJ155" s="18" t="s">
        <v>21</v>
      </c>
      <c r="BK155" s="145">
        <f>ROUND(I155*H155,2)</f>
        <v>0</v>
      </c>
      <c r="BL155" s="18" t="s">
        <v>194</v>
      </c>
      <c r="BM155" s="144" t="s">
        <v>853</v>
      </c>
    </row>
    <row r="156" spans="2:65" s="12" customFormat="1" ht="10.199999999999999">
      <c r="B156" s="146"/>
      <c r="D156" s="147" t="s">
        <v>196</v>
      </c>
      <c r="E156" s="148" t="s">
        <v>1</v>
      </c>
      <c r="F156" s="149" t="s">
        <v>854</v>
      </c>
      <c r="H156" s="150">
        <v>461.91199999999998</v>
      </c>
      <c r="I156" s="151"/>
      <c r="L156" s="146"/>
      <c r="M156" s="152"/>
      <c r="T156" s="153"/>
      <c r="AT156" s="148" t="s">
        <v>196</v>
      </c>
      <c r="AU156" s="148" t="s">
        <v>91</v>
      </c>
      <c r="AV156" s="12" t="s">
        <v>91</v>
      </c>
      <c r="AW156" s="12" t="s">
        <v>36</v>
      </c>
      <c r="AX156" s="12" t="s">
        <v>81</v>
      </c>
      <c r="AY156" s="148" t="s">
        <v>187</v>
      </c>
    </row>
    <row r="157" spans="2:65" s="13" customFormat="1" ht="10.199999999999999">
      <c r="B157" s="154"/>
      <c r="D157" s="147" t="s">
        <v>196</v>
      </c>
      <c r="E157" s="155" t="s">
        <v>1</v>
      </c>
      <c r="F157" s="156" t="s">
        <v>198</v>
      </c>
      <c r="H157" s="157">
        <v>461.91199999999998</v>
      </c>
      <c r="I157" s="158"/>
      <c r="L157" s="154"/>
      <c r="M157" s="159"/>
      <c r="T157" s="160"/>
      <c r="AT157" s="155" t="s">
        <v>196</v>
      </c>
      <c r="AU157" s="155" t="s">
        <v>91</v>
      </c>
      <c r="AV157" s="13" t="s">
        <v>194</v>
      </c>
      <c r="AW157" s="13" t="s">
        <v>36</v>
      </c>
      <c r="AX157" s="13" t="s">
        <v>81</v>
      </c>
      <c r="AY157" s="155" t="s">
        <v>187</v>
      </c>
    </row>
    <row r="158" spans="2:65" s="12" customFormat="1" ht="10.199999999999999">
      <c r="B158" s="146"/>
      <c r="D158" s="147" t="s">
        <v>196</v>
      </c>
      <c r="E158" s="148" t="s">
        <v>1</v>
      </c>
      <c r="F158" s="149" t="s">
        <v>855</v>
      </c>
      <c r="H158" s="150">
        <v>831.44200000000001</v>
      </c>
      <c r="I158" s="151"/>
      <c r="L158" s="146"/>
      <c r="M158" s="152"/>
      <c r="T158" s="153"/>
      <c r="AT158" s="148" t="s">
        <v>196</v>
      </c>
      <c r="AU158" s="148" t="s">
        <v>91</v>
      </c>
      <c r="AV158" s="12" t="s">
        <v>91</v>
      </c>
      <c r="AW158" s="12" t="s">
        <v>36</v>
      </c>
      <c r="AX158" s="12" t="s">
        <v>21</v>
      </c>
      <c r="AY158" s="148" t="s">
        <v>187</v>
      </c>
    </row>
    <row r="159" spans="2:65" s="1" customFormat="1" ht="24.15" customHeight="1">
      <c r="B159" s="33"/>
      <c r="C159" s="133" t="s">
        <v>227</v>
      </c>
      <c r="D159" s="133" t="s">
        <v>189</v>
      </c>
      <c r="E159" s="134" t="s">
        <v>235</v>
      </c>
      <c r="F159" s="135" t="s">
        <v>236</v>
      </c>
      <c r="G159" s="136" t="s">
        <v>192</v>
      </c>
      <c r="H159" s="137">
        <v>31.913</v>
      </c>
      <c r="I159" s="138"/>
      <c r="J159" s="139">
        <f>ROUND(I159*H159,2)</f>
        <v>0</v>
      </c>
      <c r="K159" s="135" t="s">
        <v>193</v>
      </c>
      <c r="L159" s="33"/>
      <c r="M159" s="140" t="s">
        <v>1</v>
      </c>
      <c r="N159" s="141" t="s">
        <v>46</v>
      </c>
      <c r="P159" s="142">
        <f>O159*H159</f>
        <v>0</v>
      </c>
      <c r="Q159" s="142">
        <v>0</v>
      </c>
      <c r="R159" s="142">
        <f>Q159*H159</f>
        <v>0</v>
      </c>
      <c r="S159" s="142">
        <v>0</v>
      </c>
      <c r="T159" s="143">
        <f>S159*H159</f>
        <v>0</v>
      </c>
      <c r="AR159" s="144" t="s">
        <v>194</v>
      </c>
      <c r="AT159" s="144" t="s">
        <v>189</v>
      </c>
      <c r="AU159" s="144" t="s">
        <v>91</v>
      </c>
      <c r="AY159" s="18" t="s">
        <v>187</v>
      </c>
      <c r="BE159" s="145">
        <f>IF(N159="základní",J159,0)</f>
        <v>0</v>
      </c>
      <c r="BF159" s="145">
        <f>IF(N159="snížená",J159,0)</f>
        <v>0</v>
      </c>
      <c r="BG159" s="145">
        <f>IF(N159="zákl. přenesená",J159,0)</f>
        <v>0</v>
      </c>
      <c r="BH159" s="145">
        <f>IF(N159="sníž. přenesená",J159,0)</f>
        <v>0</v>
      </c>
      <c r="BI159" s="145">
        <f>IF(N159="nulová",J159,0)</f>
        <v>0</v>
      </c>
      <c r="BJ159" s="18" t="s">
        <v>21</v>
      </c>
      <c r="BK159" s="145">
        <f>ROUND(I159*H159,2)</f>
        <v>0</v>
      </c>
      <c r="BL159" s="18" t="s">
        <v>194</v>
      </c>
      <c r="BM159" s="144" t="s">
        <v>856</v>
      </c>
    </row>
    <row r="160" spans="2:65" s="12" customFormat="1" ht="10.199999999999999">
      <c r="B160" s="146"/>
      <c r="D160" s="147" t="s">
        <v>196</v>
      </c>
      <c r="E160" s="148" t="s">
        <v>1</v>
      </c>
      <c r="F160" s="149" t="s">
        <v>238</v>
      </c>
      <c r="H160" s="150">
        <v>0.71299999999999997</v>
      </c>
      <c r="I160" s="151"/>
      <c r="L160" s="146"/>
      <c r="M160" s="152"/>
      <c r="T160" s="153"/>
      <c r="AT160" s="148" t="s">
        <v>196</v>
      </c>
      <c r="AU160" s="148" t="s">
        <v>91</v>
      </c>
      <c r="AV160" s="12" t="s">
        <v>91</v>
      </c>
      <c r="AW160" s="12" t="s">
        <v>36</v>
      </c>
      <c r="AX160" s="12" t="s">
        <v>81</v>
      </c>
      <c r="AY160" s="148" t="s">
        <v>187</v>
      </c>
    </row>
    <row r="161" spans="2:65" s="12" customFormat="1" ht="10.199999999999999">
      <c r="B161" s="146"/>
      <c r="D161" s="147" t="s">
        <v>196</v>
      </c>
      <c r="E161" s="148" t="s">
        <v>1</v>
      </c>
      <c r="F161" s="149" t="s">
        <v>857</v>
      </c>
      <c r="H161" s="150">
        <v>31.2</v>
      </c>
      <c r="I161" s="151"/>
      <c r="L161" s="146"/>
      <c r="M161" s="152"/>
      <c r="T161" s="153"/>
      <c r="AT161" s="148" t="s">
        <v>196</v>
      </c>
      <c r="AU161" s="148" t="s">
        <v>91</v>
      </c>
      <c r="AV161" s="12" t="s">
        <v>91</v>
      </c>
      <c r="AW161" s="12" t="s">
        <v>36</v>
      </c>
      <c r="AX161" s="12" t="s">
        <v>81</v>
      </c>
      <c r="AY161" s="148" t="s">
        <v>187</v>
      </c>
    </row>
    <row r="162" spans="2:65" s="13" customFormat="1" ht="10.199999999999999">
      <c r="B162" s="154"/>
      <c r="D162" s="147" t="s">
        <v>196</v>
      </c>
      <c r="E162" s="155" t="s">
        <v>1</v>
      </c>
      <c r="F162" s="156" t="s">
        <v>198</v>
      </c>
      <c r="H162" s="157">
        <v>31.913</v>
      </c>
      <c r="I162" s="158"/>
      <c r="L162" s="154"/>
      <c r="M162" s="159"/>
      <c r="T162" s="160"/>
      <c r="AT162" s="155" t="s">
        <v>196</v>
      </c>
      <c r="AU162" s="155" t="s">
        <v>91</v>
      </c>
      <c r="AV162" s="13" t="s">
        <v>194</v>
      </c>
      <c r="AW162" s="13" t="s">
        <v>36</v>
      </c>
      <c r="AX162" s="13" t="s">
        <v>21</v>
      </c>
      <c r="AY162" s="155" t="s">
        <v>187</v>
      </c>
    </row>
    <row r="163" spans="2:65" s="1" customFormat="1" ht="24.15" customHeight="1">
      <c r="B163" s="33"/>
      <c r="C163" s="133" t="s">
        <v>234</v>
      </c>
      <c r="D163" s="133" t="s">
        <v>189</v>
      </c>
      <c r="E163" s="134" t="s">
        <v>858</v>
      </c>
      <c r="F163" s="135" t="s">
        <v>859</v>
      </c>
      <c r="G163" s="136" t="s">
        <v>192</v>
      </c>
      <c r="H163" s="137">
        <v>1.75</v>
      </c>
      <c r="I163" s="138"/>
      <c r="J163" s="139">
        <f>ROUND(I163*H163,2)</f>
        <v>0</v>
      </c>
      <c r="K163" s="135" t="s">
        <v>193</v>
      </c>
      <c r="L163" s="33"/>
      <c r="M163" s="140" t="s">
        <v>1</v>
      </c>
      <c r="N163" s="141" t="s">
        <v>46</v>
      </c>
      <c r="P163" s="142">
        <f>O163*H163</f>
        <v>0</v>
      </c>
      <c r="Q163" s="142">
        <v>0</v>
      </c>
      <c r="R163" s="142">
        <f>Q163*H163</f>
        <v>0</v>
      </c>
      <c r="S163" s="142">
        <v>0</v>
      </c>
      <c r="T163" s="143">
        <f>S163*H163</f>
        <v>0</v>
      </c>
      <c r="AR163" s="144" t="s">
        <v>194</v>
      </c>
      <c r="AT163" s="144" t="s">
        <v>189</v>
      </c>
      <c r="AU163" s="144" t="s">
        <v>91</v>
      </c>
      <c r="AY163" s="18" t="s">
        <v>187</v>
      </c>
      <c r="BE163" s="145">
        <f>IF(N163="základní",J163,0)</f>
        <v>0</v>
      </c>
      <c r="BF163" s="145">
        <f>IF(N163="snížená",J163,0)</f>
        <v>0</v>
      </c>
      <c r="BG163" s="145">
        <f>IF(N163="zákl. přenesená",J163,0)</f>
        <v>0</v>
      </c>
      <c r="BH163" s="145">
        <f>IF(N163="sníž. přenesená",J163,0)</f>
        <v>0</v>
      </c>
      <c r="BI163" s="145">
        <f>IF(N163="nulová",J163,0)</f>
        <v>0</v>
      </c>
      <c r="BJ163" s="18" t="s">
        <v>21</v>
      </c>
      <c r="BK163" s="145">
        <f>ROUND(I163*H163,2)</f>
        <v>0</v>
      </c>
      <c r="BL163" s="18" t="s">
        <v>194</v>
      </c>
      <c r="BM163" s="144" t="s">
        <v>860</v>
      </c>
    </row>
    <row r="164" spans="2:65" s="12" customFormat="1" ht="10.199999999999999">
      <c r="B164" s="146"/>
      <c r="D164" s="147" t="s">
        <v>196</v>
      </c>
      <c r="E164" s="148" t="s">
        <v>1</v>
      </c>
      <c r="F164" s="149" t="s">
        <v>861</v>
      </c>
      <c r="H164" s="150">
        <v>1.75</v>
      </c>
      <c r="I164" s="151"/>
      <c r="L164" s="146"/>
      <c r="M164" s="152"/>
      <c r="T164" s="153"/>
      <c r="AT164" s="148" t="s">
        <v>196</v>
      </c>
      <c r="AU164" s="148" t="s">
        <v>91</v>
      </c>
      <c r="AV164" s="12" t="s">
        <v>91</v>
      </c>
      <c r="AW164" s="12" t="s">
        <v>36</v>
      </c>
      <c r="AX164" s="12" t="s">
        <v>21</v>
      </c>
      <c r="AY164" s="148" t="s">
        <v>187</v>
      </c>
    </row>
    <row r="165" spans="2:65" s="1" customFormat="1" ht="37.799999999999997" customHeight="1">
      <c r="B165" s="33"/>
      <c r="C165" s="133" t="s">
        <v>239</v>
      </c>
      <c r="D165" s="133" t="s">
        <v>189</v>
      </c>
      <c r="E165" s="134" t="s">
        <v>240</v>
      </c>
      <c r="F165" s="135" t="s">
        <v>241</v>
      </c>
      <c r="G165" s="136" t="s">
        <v>192</v>
      </c>
      <c r="H165" s="137">
        <v>3.302</v>
      </c>
      <c r="I165" s="138"/>
      <c r="J165" s="139">
        <f>ROUND(I165*H165,2)</f>
        <v>0</v>
      </c>
      <c r="K165" s="135" t="s">
        <v>193</v>
      </c>
      <c r="L165" s="33"/>
      <c r="M165" s="140" t="s">
        <v>1</v>
      </c>
      <c r="N165" s="141" t="s">
        <v>46</v>
      </c>
      <c r="P165" s="142">
        <f>O165*H165</f>
        <v>0</v>
      </c>
      <c r="Q165" s="142">
        <v>0</v>
      </c>
      <c r="R165" s="142">
        <f>Q165*H165</f>
        <v>0</v>
      </c>
      <c r="S165" s="142">
        <v>0</v>
      </c>
      <c r="T165" s="143">
        <f>S165*H165</f>
        <v>0</v>
      </c>
      <c r="AR165" s="144" t="s">
        <v>194</v>
      </c>
      <c r="AT165" s="144" t="s">
        <v>189</v>
      </c>
      <c r="AU165" s="144" t="s">
        <v>91</v>
      </c>
      <c r="AY165" s="18" t="s">
        <v>187</v>
      </c>
      <c r="BE165" s="145">
        <f>IF(N165="základní",J165,0)</f>
        <v>0</v>
      </c>
      <c r="BF165" s="145">
        <f>IF(N165="snížená",J165,0)</f>
        <v>0</v>
      </c>
      <c r="BG165" s="145">
        <f>IF(N165="zákl. přenesená",J165,0)</f>
        <v>0</v>
      </c>
      <c r="BH165" s="145">
        <f>IF(N165="sníž. přenesená",J165,0)</f>
        <v>0</v>
      </c>
      <c r="BI165" s="145">
        <f>IF(N165="nulová",J165,0)</f>
        <v>0</v>
      </c>
      <c r="BJ165" s="18" t="s">
        <v>21</v>
      </c>
      <c r="BK165" s="145">
        <f>ROUND(I165*H165,2)</f>
        <v>0</v>
      </c>
      <c r="BL165" s="18" t="s">
        <v>194</v>
      </c>
      <c r="BM165" s="144" t="s">
        <v>862</v>
      </c>
    </row>
    <row r="166" spans="2:65" s="12" customFormat="1" ht="10.199999999999999">
      <c r="B166" s="146"/>
      <c r="D166" s="147" t="s">
        <v>196</v>
      </c>
      <c r="E166" s="148" t="s">
        <v>1</v>
      </c>
      <c r="F166" s="149" t="s">
        <v>863</v>
      </c>
      <c r="H166" s="150">
        <v>3.302</v>
      </c>
      <c r="I166" s="151"/>
      <c r="L166" s="146"/>
      <c r="M166" s="152"/>
      <c r="T166" s="153"/>
      <c r="AT166" s="148" t="s">
        <v>196</v>
      </c>
      <c r="AU166" s="148" t="s">
        <v>91</v>
      </c>
      <c r="AV166" s="12" t="s">
        <v>91</v>
      </c>
      <c r="AW166" s="12" t="s">
        <v>36</v>
      </c>
      <c r="AX166" s="12" t="s">
        <v>81</v>
      </c>
      <c r="AY166" s="148" t="s">
        <v>187</v>
      </c>
    </row>
    <row r="167" spans="2:65" s="13" customFormat="1" ht="10.199999999999999">
      <c r="B167" s="154"/>
      <c r="D167" s="147" t="s">
        <v>196</v>
      </c>
      <c r="E167" s="155" t="s">
        <v>1</v>
      </c>
      <c r="F167" s="156" t="s">
        <v>198</v>
      </c>
      <c r="H167" s="157">
        <v>3.302</v>
      </c>
      <c r="I167" s="158"/>
      <c r="L167" s="154"/>
      <c r="M167" s="159"/>
      <c r="T167" s="160"/>
      <c r="AT167" s="155" t="s">
        <v>196</v>
      </c>
      <c r="AU167" s="155" t="s">
        <v>91</v>
      </c>
      <c r="AV167" s="13" t="s">
        <v>194</v>
      </c>
      <c r="AW167" s="13" t="s">
        <v>36</v>
      </c>
      <c r="AX167" s="13" t="s">
        <v>21</v>
      </c>
      <c r="AY167" s="155" t="s">
        <v>187</v>
      </c>
    </row>
    <row r="168" spans="2:65" s="1" customFormat="1" ht="16.5" customHeight="1">
      <c r="B168" s="33"/>
      <c r="C168" s="170" t="s">
        <v>26</v>
      </c>
      <c r="D168" s="170" t="s">
        <v>244</v>
      </c>
      <c r="E168" s="171" t="s">
        <v>245</v>
      </c>
      <c r="F168" s="172" t="s">
        <v>246</v>
      </c>
      <c r="G168" s="173" t="s">
        <v>230</v>
      </c>
      <c r="H168" s="174">
        <v>6.6040000000000001</v>
      </c>
      <c r="I168" s="175"/>
      <c r="J168" s="176">
        <f>ROUND(I168*H168,2)</f>
        <v>0</v>
      </c>
      <c r="K168" s="172" t="s">
        <v>193</v>
      </c>
      <c r="L168" s="177"/>
      <c r="M168" s="178" t="s">
        <v>1</v>
      </c>
      <c r="N168" s="179" t="s">
        <v>46</v>
      </c>
      <c r="P168" s="142">
        <f>O168*H168</f>
        <v>0</v>
      </c>
      <c r="Q168" s="142">
        <v>1</v>
      </c>
      <c r="R168" s="142">
        <f>Q168*H168</f>
        <v>6.6040000000000001</v>
      </c>
      <c r="S168" s="142">
        <v>0</v>
      </c>
      <c r="T168" s="143">
        <f>S168*H168</f>
        <v>0</v>
      </c>
      <c r="AR168" s="144" t="s">
        <v>234</v>
      </c>
      <c r="AT168" s="144" t="s">
        <v>244</v>
      </c>
      <c r="AU168" s="144" t="s">
        <v>91</v>
      </c>
      <c r="AY168" s="18" t="s">
        <v>187</v>
      </c>
      <c r="BE168" s="145">
        <f>IF(N168="základní",J168,0)</f>
        <v>0</v>
      </c>
      <c r="BF168" s="145">
        <f>IF(N168="snížená",J168,0)</f>
        <v>0</v>
      </c>
      <c r="BG168" s="145">
        <f>IF(N168="zákl. přenesená",J168,0)</f>
        <v>0</v>
      </c>
      <c r="BH168" s="145">
        <f>IF(N168="sníž. přenesená",J168,0)</f>
        <v>0</v>
      </c>
      <c r="BI168" s="145">
        <f>IF(N168="nulová",J168,0)</f>
        <v>0</v>
      </c>
      <c r="BJ168" s="18" t="s">
        <v>21</v>
      </c>
      <c r="BK168" s="145">
        <f>ROUND(I168*H168,2)</f>
        <v>0</v>
      </c>
      <c r="BL168" s="18" t="s">
        <v>194</v>
      </c>
      <c r="BM168" s="144" t="s">
        <v>864</v>
      </c>
    </row>
    <row r="169" spans="2:65" s="12" customFormat="1" ht="10.199999999999999">
      <c r="B169" s="146"/>
      <c r="D169" s="147" t="s">
        <v>196</v>
      </c>
      <c r="E169" s="148" t="s">
        <v>1</v>
      </c>
      <c r="F169" s="149" t="s">
        <v>865</v>
      </c>
      <c r="H169" s="150">
        <v>3.302</v>
      </c>
      <c r="I169" s="151"/>
      <c r="L169" s="146"/>
      <c r="M169" s="152"/>
      <c r="T169" s="153"/>
      <c r="AT169" s="148" t="s">
        <v>196</v>
      </c>
      <c r="AU169" s="148" t="s">
        <v>91</v>
      </c>
      <c r="AV169" s="12" t="s">
        <v>91</v>
      </c>
      <c r="AW169" s="12" t="s">
        <v>36</v>
      </c>
      <c r="AX169" s="12" t="s">
        <v>81</v>
      </c>
      <c r="AY169" s="148" t="s">
        <v>187</v>
      </c>
    </row>
    <row r="170" spans="2:65" s="13" customFormat="1" ht="10.199999999999999">
      <c r="B170" s="154"/>
      <c r="D170" s="147" t="s">
        <v>196</v>
      </c>
      <c r="E170" s="155" t="s">
        <v>1</v>
      </c>
      <c r="F170" s="156" t="s">
        <v>198</v>
      </c>
      <c r="H170" s="157">
        <v>3.302</v>
      </c>
      <c r="I170" s="158"/>
      <c r="L170" s="154"/>
      <c r="M170" s="159"/>
      <c r="T170" s="160"/>
      <c r="AT170" s="155" t="s">
        <v>196</v>
      </c>
      <c r="AU170" s="155" t="s">
        <v>91</v>
      </c>
      <c r="AV170" s="13" t="s">
        <v>194</v>
      </c>
      <c r="AW170" s="13" t="s">
        <v>36</v>
      </c>
      <c r="AX170" s="13" t="s">
        <v>81</v>
      </c>
      <c r="AY170" s="155" t="s">
        <v>187</v>
      </c>
    </row>
    <row r="171" spans="2:65" s="12" customFormat="1" ht="10.199999999999999">
      <c r="B171" s="146"/>
      <c r="D171" s="147" t="s">
        <v>196</v>
      </c>
      <c r="E171" s="148" t="s">
        <v>1</v>
      </c>
      <c r="F171" s="149" t="s">
        <v>866</v>
      </c>
      <c r="H171" s="150">
        <v>6.6040000000000001</v>
      </c>
      <c r="I171" s="151"/>
      <c r="L171" s="146"/>
      <c r="M171" s="152"/>
      <c r="T171" s="153"/>
      <c r="AT171" s="148" t="s">
        <v>196</v>
      </c>
      <c r="AU171" s="148" t="s">
        <v>91</v>
      </c>
      <c r="AV171" s="12" t="s">
        <v>91</v>
      </c>
      <c r="AW171" s="12" t="s">
        <v>36</v>
      </c>
      <c r="AX171" s="12" t="s">
        <v>21</v>
      </c>
      <c r="AY171" s="148" t="s">
        <v>187</v>
      </c>
    </row>
    <row r="172" spans="2:65" s="1" customFormat="1" ht="21.75" customHeight="1">
      <c r="B172" s="33"/>
      <c r="C172" s="133" t="s">
        <v>250</v>
      </c>
      <c r="D172" s="133" t="s">
        <v>189</v>
      </c>
      <c r="E172" s="134" t="s">
        <v>251</v>
      </c>
      <c r="F172" s="135" t="s">
        <v>252</v>
      </c>
      <c r="G172" s="136" t="s">
        <v>253</v>
      </c>
      <c r="H172" s="137">
        <v>2012.5</v>
      </c>
      <c r="I172" s="138"/>
      <c r="J172" s="139">
        <f>ROUND(I172*H172,2)</f>
        <v>0</v>
      </c>
      <c r="K172" s="135" t="s">
        <v>193</v>
      </c>
      <c r="L172" s="33"/>
      <c r="M172" s="140" t="s">
        <v>1</v>
      </c>
      <c r="N172" s="141" t="s">
        <v>46</v>
      </c>
      <c r="P172" s="142">
        <f>O172*H172</f>
        <v>0</v>
      </c>
      <c r="Q172" s="142">
        <v>0</v>
      </c>
      <c r="R172" s="142">
        <f>Q172*H172</f>
        <v>0</v>
      </c>
      <c r="S172" s="142">
        <v>0</v>
      </c>
      <c r="T172" s="143">
        <f>S172*H172</f>
        <v>0</v>
      </c>
      <c r="AR172" s="144" t="s">
        <v>194</v>
      </c>
      <c r="AT172" s="144" t="s">
        <v>189</v>
      </c>
      <c r="AU172" s="144" t="s">
        <v>91</v>
      </c>
      <c r="AY172" s="18" t="s">
        <v>187</v>
      </c>
      <c r="BE172" s="145">
        <f>IF(N172="základní",J172,0)</f>
        <v>0</v>
      </c>
      <c r="BF172" s="145">
        <f>IF(N172="snížená",J172,0)</f>
        <v>0</v>
      </c>
      <c r="BG172" s="145">
        <f>IF(N172="zákl. přenesená",J172,0)</f>
        <v>0</v>
      </c>
      <c r="BH172" s="145">
        <f>IF(N172="sníž. přenesená",J172,0)</f>
        <v>0</v>
      </c>
      <c r="BI172" s="145">
        <f>IF(N172="nulová",J172,0)</f>
        <v>0</v>
      </c>
      <c r="BJ172" s="18" t="s">
        <v>21</v>
      </c>
      <c r="BK172" s="145">
        <f>ROUND(I172*H172,2)</f>
        <v>0</v>
      </c>
      <c r="BL172" s="18" t="s">
        <v>194</v>
      </c>
      <c r="BM172" s="144" t="s">
        <v>867</v>
      </c>
    </row>
    <row r="173" spans="2:65" s="12" customFormat="1" ht="10.199999999999999">
      <c r="B173" s="146"/>
      <c r="D173" s="147" t="s">
        <v>196</v>
      </c>
      <c r="E173" s="148" t="s">
        <v>1</v>
      </c>
      <c r="F173" s="149" t="s">
        <v>868</v>
      </c>
      <c r="H173" s="150">
        <v>2012.5</v>
      </c>
      <c r="I173" s="151"/>
      <c r="L173" s="146"/>
      <c r="M173" s="152"/>
      <c r="T173" s="153"/>
      <c r="AT173" s="148" t="s">
        <v>196</v>
      </c>
      <c r="AU173" s="148" t="s">
        <v>91</v>
      </c>
      <c r="AV173" s="12" t="s">
        <v>91</v>
      </c>
      <c r="AW173" s="12" t="s">
        <v>36</v>
      </c>
      <c r="AX173" s="12" t="s">
        <v>81</v>
      </c>
      <c r="AY173" s="148" t="s">
        <v>187</v>
      </c>
    </row>
    <row r="174" spans="2:65" s="13" customFormat="1" ht="10.199999999999999">
      <c r="B174" s="154"/>
      <c r="D174" s="147" t="s">
        <v>196</v>
      </c>
      <c r="E174" s="155" t="s">
        <v>1</v>
      </c>
      <c r="F174" s="156" t="s">
        <v>198</v>
      </c>
      <c r="H174" s="157">
        <v>2012.5</v>
      </c>
      <c r="I174" s="158"/>
      <c r="L174" s="154"/>
      <c r="M174" s="159"/>
      <c r="T174" s="160"/>
      <c r="AT174" s="155" t="s">
        <v>196</v>
      </c>
      <c r="AU174" s="155" t="s">
        <v>91</v>
      </c>
      <c r="AV174" s="13" t="s">
        <v>194</v>
      </c>
      <c r="AW174" s="13" t="s">
        <v>36</v>
      </c>
      <c r="AX174" s="13" t="s">
        <v>21</v>
      </c>
      <c r="AY174" s="155" t="s">
        <v>187</v>
      </c>
    </row>
    <row r="175" spans="2:65" s="11" customFormat="1" ht="22.8" customHeight="1">
      <c r="B175" s="121"/>
      <c r="D175" s="122" t="s">
        <v>80</v>
      </c>
      <c r="E175" s="131" t="s">
        <v>91</v>
      </c>
      <c r="F175" s="131" t="s">
        <v>256</v>
      </c>
      <c r="I175" s="124"/>
      <c r="J175" s="132">
        <f>BK175</f>
        <v>0</v>
      </c>
      <c r="L175" s="121"/>
      <c r="M175" s="126"/>
      <c r="P175" s="127">
        <f>SUM(P176:P184)</f>
        <v>0</v>
      </c>
      <c r="R175" s="127">
        <f>SUM(R176:R184)</f>
        <v>1.6E-2</v>
      </c>
      <c r="T175" s="128">
        <f>SUM(T176:T184)</f>
        <v>0</v>
      </c>
      <c r="AR175" s="122" t="s">
        <v>21</v>
      </c>
      <c r="AT175" s="129" t="s">
        <v>80</v>
      </c>
      <c r="AU175" s="129" t="s">
        <v>21</v>
      </c>
      <c r="AY175" s="122" t="s">
        <v>187</v>
      </c>
      <c r="BK175" s="130">
        <f>SUM(BK176:BK184)</f>
        <v>0</v>
      </c>
    </row>
    <row r="176" spans="2:65" s="1" customFormat="1" ht="24.15" customHeight="1">
      <c r="B176" s="33"/>
      <c r="C176" s="133" t="s">
        <v>8</v>
      </c>
      <c r="D176" s="133" t="s">
        <v>189</v>
      </c>
      <c r="E176" s="134" t="s">
        <v>869</v>
      </c>
      <c r="F176" s="135" t="s">
        <v>870</v>
      </c>
      <c r="G176" s="136" t="s">
        <v>192</v>
      </c>
      <c r="H176" s="137">
        <v>5</v>
      </c>
      <c r="I176" s="138"/>
      <c r="J176" s="139">
        <f>ROUND(I176*H176,2)</f>
        <v>0</v>
      </c>
      <c r="K176" s="135" t="s">
        <v>193</v>
      </c>
      <c r="L176" s="33"/>
      <c r="M176" s="140" t="s">
        <v>1</v>
      </c>
      <c r="N176" s="141" t="s">
        <v>46</v>
      </c>
      <c r="P176" s="142">
        <f>O176*H176</f>
        <v>0</v>
      </c>
      <c r="Q176" s="142">
        <v>0</v>
      </c>
      <c r="R176" s="142">
        <f>Q176*H176</f>
        <v>0</v>
      </c>
      <c r="S176" s="142">
        <v>0</v>
      </c>
      <c r="T176" s="143">
        <f>S176*H176</f>
        <v>0</v>
      </c>
      <c r="AR176" s="144" t="s">
        <v>194</v>
      </c>
      <c r="AT176" s="144" t="s">
        <v>189</v>
      </c>
      <c r="AU176" s="144" t="s">
        <v>91</v>
      </c>
      <c r="AY176" s="18" t="s">
        <v>187</v>
      </c>
      <c r="BE176" s="145">
        <f>IF(N176="základní",J176,0)</f>
        <v>0</v>
      </c>
      <c r="BF176" s="145">
        <f>IF(N176="snížená",J176,0)</f>
        <v>0</v>
      </c>
      <c r="BG176" s="145">
        <f>IF(N176="zákl. přenesená",J176,0)</f>
        <v>0</v>
      </c>
      <c r="BH176" s="145">
        <f>IF(N176="sníž. přenesená",J176,0)</f>
        <v>0</v>
      </c>
      <c r="BI176" s="145">
        <f>IF(N176="nulová",J176,0)</f>
        <v>0</v>
      </c>
      <c r="BJ176" s="18" t="s">
        <v>21</v>
      </c>
      <c r="BK176" s="145">
        <f>ROUND(I176*H176,2)</f>
        <v>0</v>
      </c>
      <c r="BL176" s="18" t="s">
        <v>194</v>
      </c>
      <c r="BM176" s="144" t="s">
        <v>871</v>
      </c>
    </row>
    <row r="177" spans="2:65" s="12" customFormat="1" ht="10.199999999999999">
      <c r="B177" s="146"/>
      <c r="D177" s="147" t="s">
        <v>196</v>
      </c>
      <c r="E177" s="148" t="s">
        <v>1</v>
      </c>
      <c r="F177" s="149" t="s">
        <v>215</v>
      </c>
      <c r="H177" s="150">
        <v>5</v>
      </c>
      <c r="I177" s="151"/>
      <c r="L177" s="146"/>
      <c r="M177" s="152"/>
      <c r="T177" s="153"/>
      <c r="AT177" s="148" t="s">
        <v>196</v>
      </c>
      <c r="AU177" s="148" t="s">
        <v>91</v>
      </c>
      <c r="AV177" s="12" t="s">
        <v>91</v>
      </c>
      <c r="AW177" s="12" t="s">
        <v>36</v>
      </c>
      <c r="AX177" s="12" t="s">
        <v>81</v>
      </c>
      <c r="AY177" s="148" t="s">
        <v>187</v>
      </c>
    </row>
    <row r="178" spans="2:65" s="13" customFormat="1" ht="10.199999999999999">
      <c r="B178" s="154"/>
      <c r="D178" s="147" t="s">
        <v>196</v>
      </c>
      <c r="E178" s="155" t="s">
        <v>1</v>
      </c>
      <c r="F178" s="156" t="s">
        <v>198</v>
      </c>
      <c r="H178" s="157">
        <v>5</v>
      </c>
      <c r="I178" s="158"/>
      <c r="L178" s="154"/>
      <c r="M178" s="159"/>
      <c r="T178" s="160"/>
      <c r="AT178" s="155" t="s">
        <v>196</v>
      </c>
      <c r="AU178" s="155" t="s">
        <v>91</v>
      </c>
      <c r="AV178" s="13" t="s">
        <v>194</v>
      </c>
      <c r="AW178" s="13" t="s">
        <v>36</v>
      </c>
      <c r="AX178" s="13" t="s">
        <v>21</v>
      </c>
      <c r="AY178" s="155" t="s">
        <v>187</v>
      </c>
    </row>
    <row r="179" spans="2:65" s="1" customFormat="1" ht="24.15" customHeight="1">
      <c r="B179" s="33"/>
      <c r="C179" s="133" t="s">
        <v>261</v>
      </c>
      <c r="D179" s="133" t="s">
        <v>189</v>
      </c>
      <c r="E179" s="134" t="s">
        <v>872</v>
      </c>
      <c r="F179" s="135" t="s">
        <v>873</v>
      </c>
      <c r="G179" s="136" t="s">
        <v>253</v>
      </c>
      <c r="H179" s="137">
        <v>25</v>
      </c>
      <c r="I179" s="138"/>
      <c r="J179" s="139">
        <f>ROUND(I179*H179,2)</f>
        <v>0</v>
      </c>
      <c r="K179" s="135" t="s">
        <v>193</v>
      </c>
      <c r="L179" s="33"/>
      <c r="M179" s="140" t="s">
        <v>1</v>
      </c>
      <c r="N179" s="141" t="s">
        <v>46</v>
      </c>
      <c r="P179" s="142">
        <f>O179*H179</f>
        <v>0</v>
      </c>
      <c r="Q179" s="142">
        <v>3.1E-4</v>
      </c>
      <c r="R179" s="142">
        <f>Q179*H179</f>
        <v>7.7499999999999999E-3</v>
      </c>
      <c r="S179" s="142">
        <v>0</v>
      </c>
      <c r="T179" s="143">
        <f>S179*H179</f>
        <v>0</v>
      </c>
      <c r="AR179" s="144" t="s">
        <v>194</v>
      </c>
      <c r="AT179" s="144" t="s">
        <v>189</v>
      </c>
      <c r="AU179" s="144" t="s">
        <v>91</v>
      </c>
      <c r="AY179" s="18" t="s">
        <v>187</v>
      </c>
      <c r="BE179" s="145">
        <f>IF(N179="základní",J179,0)</f>
        <v>0</v>
      </c>
      <c r="BF179" s="145">
        <f>IF(N179="snížená",J179,0)</f>
        <v>0</v>
      </c>
      <c r="BG179" s="145">
        <f>IF(N179="zákl. přenesená",J179,0)</f>
        <v>0</v>
      </c>
      <c r="BH179" s="145">
        <f>IF(N179="sníž. přenesená",J179,0)</f>
        <v>0</v>
      </c>
      <c r="BI179" s="145">
        <f>IF(N179="nulová",J179,0)</f>
        <v>0</v>
      </c>
      <c r="BJ179" s="18" t="s">
        <v>21</v>
      </c>
      <c r="BK179" s="145">
        <f>ROUND(I179*H179,2)</f>
        <v>0</v>
      </c>
      <c r="BL179" s="18" t="s">
        <v>194</v>
      </c>
      <c r="BM179" s="144" t="s">
        <v>874</v>
      </c>
    </row>
    <row r="180" spans="2:65" s="12" customFormat="1" ht="10.199999999999999">
      <c r="B180" s="146"/>
      <c r="D180" s="147" t="s">
        <v>196</v>
      </c>
      <c r="E180" s="148" t="s">
        <v>1</v>
      </c>
      <c r="F180" s="149" t="s">
        <v>329</v>
      </c>
      <c r="H180" s="150">
        <v>25</v>
      </c>
      <c r="I180" s="151"/>
      <c r="L180" s="146"/>
      <c r="M180" s="152"/>
      <c r="T180" s="153"/>
      <c r="AT180" s="148" t="s">
        <v>196</v>
      </c>
      <c r="AU180" s="148" t="s">
        <v>91</v>
      </c>
      <c r="AV180" s="12" t="s">
        <v>91</v>
      </c>
      <c r="AW180" s="12" t="s">
        <v>36</v>
      </c>
      <c r="AX180" s="12" t="s">
        <v>81</v>
      </c>
      <c r="AY180" s="148" t="s">
        <v>187</v>
      </c>
    </row>
    <row r="181" spans="2:65" s="13" customFormat="1" ht="10.199999999999999">
      <c r="B181" s="154"/>
      <c r="D181" s="147" t="s">
        <v>196</v>
      </c>
      <c r="E181" s="155" t="s">
        <v>1</v>
      </c>
      <c r="F181" s="156" t="s">
        <v>198</v>
      </c>
      <c r="H181" s="157">
        <v>25</v>
      </c>
      <c r="I181" s="158"/>
      <c r="L181" s="154"/>
      <c r="M181" s="159"/>
      <c r="T181" s="160"/>
      <c r="AT181" s="155" t="s">
        <v>196</v>
      </c>
      <c r="AU181" s="155" t="s">
        <v>91</v>
      </c>
      <c r="AV181" s="13" t="s">
        <v>194</v>
      </c>
      <c r="AW181" s="13" t="s">
        <v>36</v>
      </c>
      <c r="AX181" s="13" t="s">
        <v>21</v>
      </c>
      <c r="AY181" s="155" t="s">
        <v>187</v>
      </c>
    </row>
    <row r="182" spans="2:65" s="1" customFormat="1" ht="16.5" customHeight="1">
      <c r="B182" s="33"/>
      <c r="C182" s="170" t="s">
        <v>267</v>
      </c>
      <c r="D182" s="170" t="s">
        <v>244</v>
      </c>
      <c r="E182" s="171" t="s">
        <v>875</v>
      </c>
      <c r="F182" s="172" t="s">
        <v>876</v>
      </c>
      <c r="G182" s="173" t="s">
        <v>253</v>
      </c>
      <c r="H182" s="174">
        <v>27.5</v>
      </c>
      <c r="I182" s="175"/>
      <c r="J182" s="176">
        <f>ROUND(I182*H182,2)</f>
        <v>0</v>
      </c>
      <c r="K182" s="172" t="s">
        <v>193</v>
      </c>
      <c r="L182" s="177"/>
      <c r="M182" s="178" t="s">
        <v>1</v>
      </c>
      <c r="N182" s="179" t="s">
        <v>46</v>
      </c>
      <c r="P182" s="142">
        <f>O182*H182</f>
        <v>0</v>
      </c>
      <c r="Q182" s="142">
        <v>2.9999999999999997E-4</v>
      </c>
      <c r="R182" s="142">
        <f>Q182*H182</f>
        <v>8.2499999999999987E-3</v>
      </c>
      <c r="S182" s="142">
        <v>0</v>
      </c>
      <c r="T182" s="143">
        <f>S182*H182</f>
        <v>0</v>
      </c>
      <c r="AR182" s="144" t="s">
        <v>234</v>
      </c>
      <c r="AT182" s="144" t="s">
        <v>244</v>
      </c>
      <c r="AU182" s="144" t="s">
        <v>91</v>
      </c>
      <c r="AY182" s="18" t="s">
        <v>187</v>
      </c>
      <c r="BE182" s="145">
        <f>IF(N182="základní",J182,0)</f>
        <v>0</v>
      </c>
      <c r="BF182" s="145">
        <f>IF(N182="snížená",J182,0)</f>
        <v>0</v>
      </c>
      <c r="BG182" s="145">
        <f>IF(N182="zákl. přenesená",J182,0)</f>
        <v>0</v>
      </c>
      <c r="BH182" s="145">
        <f>IF(N182="sníž. přenesená",J182,0)</f>
        <v>0</v>
      </c>
      <c r="BI182" s="145">
        <f>IF(N182="nulová",J182,0)</f>
        <v>0</v>
      </c>
      <c r="BJ182" s="18" t="s">
        <v>21</v>
      </c>
      <c r="BK182" s="145">
        <f>ROUND(I182*H182,2)</f>
        <v>0</v>
      </c>
      <c r="BL182" s="18" t="s">
        <v>194</v>
      </c>
      <c r="BM182" s="144" t="s">
        <v>877</v>
      </c>
    </row>
    <row r="183" spans="2:65" s="12" customFormat="1" ht="10.199999999999999">
      <c r="B183" s="146"/>
      <c r="D183" s="147" t="s">
        <v>196</v>
      </c>
      <c r="E183" s="148" t="s">
        <v>1</v>
      </c>
      <c r="F183" s="149" t="s">
        <v>329</v>
      </c>
      <c r="H183" s="150">
        <v>25</v>
      </c>
      <c r="I183" s="151"/>
      <c r="L183" s="146"/>
      <c r="M183" s="152"/>
      <c r="T183" s="153"/>
      <c r="AT183" s="148" t="s">
        <v>196</v>
      </c>
      <c r="AU183" s="148" t="s">
        <v>91</v>
      </c>
      <c r="AV183" s="12" t="s">
        <v>91</v>
      </c>
      <c r="AW183" s="12" t="s">
        <v>36</v>
      </c>
      <c r="AX183" s="12" t="s">
        <v>81</v>
      </c>
      <c r="AY183" s="148" t="s">
        <v>187</v>
      </c>
    </row>
    <row r="184" spans="2:65" s="12" customFormat="1" ht="10.199999999999999">
      <c r="B184" s="146"/>
      <c r="D184" s="147" t="s">
        <v>196</v>
      </c>
      <c r="E184" s="148" t="s">
        <v>1</v>
      </c>
      <c r="F184" s="149" t="s">
        <v>878</v>
      </c>
      <c r="H184" s="150">
        <v>27.5</v>
      </c>
      <c r="I184" s="151"/>
      <c r="L184" s="146"/>
      <c r="M184" s="152"/>
      <c r="T184" s="153"/>
      <c r="AT184" s="148" t="s">
        <v>196</v>
      </c>
      <c r="AU184" s="148" t="s">
        <v>91</v>
      </c>
      <c r="AV184" s="12" t="s">
        <v>91</v>
      </c>
      <c r="AW184" s="12" t="s">
        <v>36</v>
      </c>
      <c r="AX184" s="12" t="s">
        <v>21</v>
      </c>
      <c r="AY184" s="148" t="s">
        <v>187</v>
      </c>
    </row>
    <row r="185" spans="2:65" s="11" customFormat="1" ht="22.8" customHeight="1">
      <c r="B185" s="121"/>
      <c r="D185" s="122" t="s">
        <v>80</v>
      </c>
      <c r="E185" s="131" t="s">
        <v>194</v>
      </c>
      <c r="F185" s="131" t="s">
        <v>271</v>
      </c>
      <c r="I185" s="124"/>
      <c r="J185" s="132">
        <f>BK185</f>
        <v>0</v>
      </c>
      <c r="L185" s="121"/>
      <c r="M185" s="126"/>
      <c r="P185" s="127">
        <f>SUM(P186:P193)</f>
        <v>0</v>
      </c>
      <c r="R185" s="127">
        <f>SUM(R186:R193)</f>
        <v>0</v>
      </c>
      <c r="T185" s="128">
        <f>SUM(T186:T193)</f>
        <v>0</v>
      </c>
      <c r="AR185" s="122" t="s">
        <v>21</v>
      </c>
      <c r="AT185" s="129" t="s">
        <v>80</v>
      </c>
      <c r="AU185" s="129" t="s">
        <v>21</v>
      </c>
      <c r="AY185" s="122" t="s">
        <v>187</v>
      </c>
      <c r="BK185" s="130">
        <f>SUM(BK186:BK193)</f>
        <v>0</v>
      </c>
    </row>
    <row r="186" spans="2:65" s="1" customFormat="1" ht="24.15" customHeight="1">
      <c r="B186" s="33"/>
      <c r="C186" s="133" t="s">
        <v>272</v>
      </c>
      <c r="D186" s="133" t="s">
        <v>189</v>
      </c>
      <c r="E186" s="134" t="s">
        <v>273</v>
      </c>
      <c r="F186" s="135" t="s">
        <v>274</v>
      </c>
      <c r="G186" s="136" t="s">
        <v>253</v>
      </c>
      <c r="H186" s="137">
        <v>65</v>
      </c>
      <c r="I186" s="138"/>
      <c r="J186" s="139">
        <f>ROUND(I186*H186,2)</f>
        <v>0</v>
      </c>
      <c r="K186" s="135" t="s">
        <v>193</v>
      </c>
      <c r="L186" s="33"/>
      <c r="M186" s="140" t="s">
        <v>1</v>
      </c>
      <c r="N186" s="141" t="s">
        <v>46</v>
      </c>
      <c r="P186" s="142">
        <f>O186*H186</f>
        <v>0</v>
      </c>
      <c r="Q186" s="142">
        <v>0</v>
      </c>
      <c r="R186" s="142">
        <f>Q186*H186</f>
        <v>0</v>
      </c>
      <c r="S186" s="142">
        <v>0</v>
      </c>
      <c r="T186" s="143">
        <f>S186*H186</f>
        <v>0</v>
      </c>
      <c r="AR186" s="144" t="s">
        <v>194</v>
      </c>
      <c r="AT186" s="144" t="s">
        <v>189</v>
      </c>
      <c r="AU186" s="144" t="s">
        <v>91</v>
      </c>
      <c r="AY186" s="18" t="s">
        <v>187</v>
      </c>
      <c r="BE186" s="145">
        <f>IF(N186="základní",J186,0)</f>
        <v>0</v>
      </c>
      <c r="BF186" s="145">
        <f>IF(N186="snížená",J186,0)</f>
        <v>0</v>
      </c>
      <c r="BG186" s="145">
        <f>IF(N186="zákl. přenesená",J186,0)</f>
        <v>0</v>
      </c>
      <c r="BH186" s="145">
        <f>IF(N186="sníž. přenesená",J186,0)</f>
        <v>0</v>
      </c>
      <c r="BI186" s="145">
        <f>IF(N186="nulová",J186,0)</f>
        <v>0</v>
      </c>
      <c r="BJ186" s="18" t="s">
        <v>21</v>
      </c>
      <c r="BK186" s="145">
        <f>ROUND(I186*H186,2)</f>
        <v>0</v>
      </c>
      <c r="BL186" s="18" t="s">
        <v>194</v>
      </c>
      <c r="BM186" s="144" t="s">
        <v>879</v>
      </c>
    </row>
    <row r="187" spans="2:65" s="1" customFormat="1" ht="19.2">
      <c r="B187" s="33"/>
      <c r="D187" s="147" t="s">
        <v>219</v>
      </c>
      <c r="F187" s="167" t="s">
        <v>276</v>
      </c>
      <c r="I187" s="168"/>
      <c r="L187" s="33"/>
      <c r="M187" s="169"/>
      <c r="T187" s="57"/>
      <c r="AT187" s="18" t="s">
        <v>219</v>
      </c>
      <c r="AU187" s="18" t="s">
        <v>91</v>
      </c>
    </row>
    <row r="188" spans="2:65" s="12" customFormat="1" ht="10.199999999999999">
      <c r="B188" s="146"/>
      <c r="D188" s="147" t="s">
        <v>196</v>
      </c>
      <c r="E188" s="148" t="s">
        <v>1</v>
      </c>
      <c r="F188" s="149" t="s">
        <v>880</v>
      </c>
      <c r="H188" s="150">
        <v>65</v>
      </c>
      <c r="I188" s="151"/>
      <c r="L188" s="146"/>
      <c r="M188" s="152"/>
      <c r="T188" s="153"/>
      <c r="AT188" s="148" t="s">
        <v>196</v>
      </c>
      <c r="AU188" s="148" t="s">
        <v>91</v>
      </c>
      <c r="AV188" s="12" t="s">
        <v>91</v>
      </c>
      <c r="AW188" s="12" t="s">
        <v>36</v>
      </c>
      <c r="AX188" s="12" t="s">
        <v>21</v>
      </c>
      <c r="AY188" s="148" t="s">
        <v>187</v>
      </c>
    </row>
    <row r="189" spans="2:65" s="1" customFormat="1" ht="16.5" customHeight="1">
      <c r="B189" s="33"/>
      <c r="C189" s="133" t="s">
        <v>278</v>
      </c>
      <c r="D189" s="133" t="s">
        <v>189</v>
      </c>
      <c r="E189" s="134" t="s">
        <v>881</v>
      </c>
      <c r="F189" s="135" t="s">
        <v>882</v>
      </c>
      <c r="G189" s="136" t="s">
        <v>192</v>
      </c>
      <c r="H189" s="137">
        <v>0.2</v>
      </c>
      <c r="I189" s="138"/>
      <c r="J189" s="139">
        <f>ROUND(I189*H189,2)</f>
        <v>0</v>
      </c>
      <c r="K189" s="135" t="s">
        <v>193</v>
      </c>
      <c r="L189" s="33"/>
      <c r="M189" s="140" t="s">
        <v>1</v>
      </c>
      <c r="N189" s="141" t="s">
        <v>46</v>
      </c>
      <c r="P189" s="142">
        <f>O189*H189</f>
        <v>0</v>
      </c>
      <c r="Q189" s="142">
        <v>0</v>
      </c>
      <c r="R189" s="142">
        <f>Q189*H189</f>
        <v>0</v>
      </c>
      <c r="S189" s="142">
        <v>0</v>
      </c>
      <c r="T189" s="143">
        <f>S189*H189</f>
        <v>0</v>
      </c>
      <c r="AR189" s="144" t="s">
        <v>194</v>
      </c>
      <c r="AT189" s="144" t="s">
        <v>189</v>
      </c>
      <c r="AU189" s="144" t="s">
        <v>91</v>
      </c>
      <c r="AY189" s="18" t="s">
        <v>187</v>
      </c>
      <c r="BE189" s="145">
        <f>IF(N189="základní",J189,0)</f>
        <v>0</v>
      </c>
      <c r="BF189" s="145">
        <f>IF(N189="snížená",J189,0)</f>
        <v>0</v>
      </c>
      <c r="BG189" s="145">
        <f>IF(N189="zákl. přenesená",J189,0)</f>
        <v>0</v>
      </c>
      <c r="BH189" s="145">
        <f>IF(N189="sníž. přenesená",J189,0)</f>
        <v>0</v>
      </c>
      <c r="BI189" s="145">
        <f>IF(N189="nulová",J189,0)</f>
        <v>0</v>
      </c>
      <c r="BJ189" s="18" t="s">
        <v>21</v>
      </c>
      <c r="BK189" s="145">
        <f>ROUND(I189*H189,2)</f>
        <v>0</v>
      </c>
      <c r="BL189" s="18" t="s">
        <v>194</v>
      </c>
      <c r="BM189" s="144" t="s">
        <v>883</v>
      </c>
    </row>
    <row r="190" spans="2:65" s="12" customFormat="1" ht="10.199999999999999">
      <c r="B190" s="146"/>
      <c r="D190" s="147" t="s">
        <v>196</v>
      </c>
      <c r="E190" s="148" t="s">
        <v>1</v>
      </c>
      <c r="F190" s="149" t="s">
        <v>884</v>
      </c>
      <c r="H190" s="150">
        <v>0.2</v>
      </c>
      <c r="I190" s="151"/>
      <c r="L190" s="146"/>
      <c r="M190" s="152"/>
      <c r="T190" s="153"/>
      <c r="AT190" s="148" t="s">
        <v>196</v>
      </c>
      <c r="AU190" s="148" t="s">
        <v>91</v>
      </c>
      <c r="AV190" s="12" t="s">
        <v>91</v>
      </c>
      <c r="AW190" s="12" t="s">
        <v>36</v>
      </c>
      <c r="AX190" s="12" t="s">
        <v>21</v>
      </c>
      <c r="AY190" s="148" t="s">
        <v>187</v>
      </c>
    </row>
    <row r="191" spans="2:65" s="1" customFormat="1" ht="16.5" customHeight="1">
      <c r="B191" s="33"/>
      <c r="C191" s="133" t="s">
        <v>284</v>
      </c>
      <c r="D191" s="133" t="s">
        <v>189</v>
      </c>
      <c r="E191" s="134" t="s">
        <v>279</v>
      </c>
      <c r="F191" s="135" t="s">
        <v>280</v>
      </c>
      <c r="G191" s="136" t="s">
        <v>192</v>
      </c>
      <c r="H191" s="137">
        <v>1.175</v>
      </c>
      <c r="I191" s="138"/>
      <c r="J191" s="139">
        <f>ROUND(I191*H191,2)</f>
        <v>0</v>
      </c>
      <c r="K191" s="135" t="s">
        <v>193</v>
      </c>
      <c r="L191" s="33"/>
      <c r="M191" s="140" t="s">
        <v>1</v>
      </c>
      <c r="N191" s="141" t="s">
        <v>46</v>
      </c>
      <c r="P191" s="142">
        <f>O191*H191</f>
        <v>0</v>
      </c>
      <c r="Q191" s="142">
        <v>0</v>
      </c>
      <c r="R191" s="142">
        <f>Q191*H191</f>
        <v>0</v>
      </c>
      <c r="S191" s="142">
        <v>0</v>
      </c>
      <c r="T191" s="143">
        <f>S191*H191</f>
        <v>0</v>
      </c>
      <c r="AR191" s="144" t="s">
        <v>194</v>
      </c>
      <c r="AT191" s="144" t="s">
        <v>189</v>
      </c>
      <c r="AU191" s="144" t="s">
        <v>91</v>
      </c>
      <c r="AY191" s="18" t="s">
        <v>187</v>
      </c>
      <c r="BE191" s="145">
        <f>IF(N191="základní",J191,0)</f>
        <v>0</v>
      </c>
      <c r="BF191" s="145">
        <f>IF(N191="snížená",J191,0)</f>
        <v>0</v>
      </c>
      <c r="BG191" s="145">
        <f>IF(N191="zákl. přenesená",J191,0)</f>
        <v>0</v>
      </c>
      <c r="BH191" s="145">
        <f>IF(N191="sníž. přenesená",J191,0)</f>
        <v>0</v>
      </c>
      <c r="BI191" s="145">
        <f>IF(N191="nulová",J191,0)</f>
        <v>0</v>
      </c>
      <c r="BJ191" s="18" t="s">
        <v>21</v>
      </c>
      <c r="BK191" s="145">
        <f>ROUND(I191*H191,2)</f>
        <v>0</v>
      </c>
      <c r="BL191" s="18" t="s">
        <v>194</v>
      </c>
      <c r="BM191" s="144" t="s">
        <v>885</v>
      </c>
    </row>
    <row r="192" spans="2:65" s="12" customFormat="1" ht="10.199999999999999">
      <c r="B192" s="146"/>
      <c r="D192" s="147" t="s">
        <v>196</v>
      </c>
      <c r="E192" s="148" t="s">
        <v>1</v>
      </c>
      <c r="F192" s="149" t="s">
        <v>886</v>
      </c>
      <c r="H192" s="150">
        <v>1.175</v>
      </c>
      <c r="I192" s="151"/>
      <c r="L192" s="146"/>
      <c r="M192" s="152"/>
      <c r="T192" s="153"/>
      <c r="AT192" s="148" t="s">
        <v>196</v>
      </c>
      <c r="AU192" s="148" t="s">
        <v>91</v>
      </c>
      <c r="AV192" s="12" t="s">
        <v>91</v>
      </c>
      <c r="AW192" s="12" t="s">
        <v>36</v>
      </c>
      <c r="AX192" s="12" t="s">
        <v>81</v>
      </c>
      <c r="AY192" s="148" t="s">
        <v>187</v>
      </c>
    </row>
    <row r="193" spans="2:65" s="13" customFormat="1" ht="10.199999999999999">
      <c r="B193" s="154"/>
      <c r="D193" s="147" t="s">
        <v>196</v>
      </c>
      <c r="E193" s="155" t="s">
        <v>1</v>
      </c>
      <c r="F193" s="156" t="s">
        <v>198</v>
      </c>
      <c r="H193" s="157">
        <v>1.175</v>
      </c>
      <c r="I193" s="158"/>
      <c r="L193" s="154"/>
      <c r="M193" s="159"/>
      <c r="T193" s="160"/>
      <c r="AT193" s="155" t="s">
        <v>196</v>
      </c>
      <c r="AU193" s="155" t="s">
        <v>91</v>
      </c>
      <c r="AV193" s="13" t="s">
        <v>194</v>
      </c>
      <c r="AW193" s="13" t="s">
        <v>36</v>
      </c>
      <c r="AX193" s="13" t="s">
        <v>21</v>
      </c>
      <c r="AY193" s="155" t="s">
        <v>187</v>
      </c>
    </row>
    <row r="194" spans="2:65" s="11" customFormat="1" ht="22.8" customHeight="1">
      <c r="B194" s="121"/>
      <c r="D194" s="122" t="s">
        <v>80</v>
      </c>
      <c r="E194" s="131" t="s">
        <v>215</v>
      </c>
      <c r="F194" s="131" t="s">
        <v>283</v>
      </c>
      <c r="I194" s="124"/>
      <c r="J194" s="132">
        <f>BK194</f>
        <v>0</v>
      </c>
      <c r="L194" s="121"/>
      <c r="M194" s="126"/>
      <c r="P194" s="127">
        <f>SUM(P195:P272)</f>
        <v>0</v>
      </c>
      <c r="R194" s="127">
        <f>SUM(R195:R272)</f>
        <v>718.32046500000001</v>
      </c>
      <c r="T194" s="128">
        <f>SUM(T195:T272)</f>
        <v>0</v>
      </c>
      <c r="AR194" s="122" t="s">
        <v>21</v>
      </c>
      <c r="AT194" s="129" t="s">
        <v>80</v>
      </c>
      <c r="AU194" s="129" t="s">
        <v>21</v>
      </c>
      <c r="AY194" s="122" t="s">
        <v>187</v>
      </c>
      <c r="BK194" s="130">
        <f>SUM(BK195:BK272)</f>
        <v>0</v>
      </c>
    </row>
    <row r="195" spans="2:65" s="1" customFormat="1" ht="21.75" customHeight="1">
      <c r="B195" s="33"/>
      <c r="C195" s="133" t="s">
        <v>289</v>
      </c>
      <c r="D195" s="133" t="s">
        <v>189</v>
      </c>
      <c r="E195" s="134" t="s">
        <v>285</v>
      </c>
      <c r="F195" s="135" t="s">
        <v>286</v>
      </c>
      <c r="G195" s="136" t="s">
        <v>253</v>
      </c>
      <c r="H195" s="137">
        <v>155</v>
      </c>
      <c r="I195" s="138"/>
      <c r="J195" s="139">
        <f>ROUND(I195*H195,2)</f>
        <v>0</v>
      </c>
      <c r="K195" s="135" t="s">
        <v>193</v>
      </c>
      <c r="L195" s="33"/>
      <c r="M195" s="140" t="s">
        <v>1</v>
      </c>
      <c r="N195" s="141" t="s">
        <v>46</v>
      </c>
      <c r="P195" s="142">
        <f>O195*H195</f>
        <v>0</v>
      </c>
      <c r="Q195" s="142">
        <v>0</v>
      </c>
      <c r="R195" s="142">
        <f>Q195*H195</f>
        <v>0</v>
      </c>
      <c r="S195" s="142">
        <v>0</v>
      </c>
      <c r="T195" s="143">
        <f>S195*H195</f>
        <v>0</v>
      </c>
      <c r="AR195" s="144" t="s">
        <v>194</v>
      </c>
      <c r="AT195" s="144" t="s">
        <v>189</v>
      </c>
      <c r="AU195" s="144" t="s">
        <v>91</v>
      </c>
      <c r="AY195" s="18" t="s">
        <v>187</v>
      </c>
      <c r="BE195" s="145">
        <f>IF(N195="základní",J195,0)</f>
        <v>0</v>
      </c>
      <c r="BF195" s="145">
        <f>IF(N195="snížená",J195,0)</f>
        <v>0</v>
      </c>
      <c r="BG195" s="145">
        <f>IF(N195="zákl. přenesená",J195,0)</f>
        <v>0</v>
      </c>
      <c r="BH195" s="145">
        <f>IF(N195="sníž. přenesená",J195,0)</f>
        <v>0</v>
      </c>
      <c r="BI195" s="145">
        <f>IF(N195="nulová",J195,0)</f>
        <v>0</v>
      </c>
      <c r="BJ195" s="18" t="s">
        <v>21</v>
      </c>
      <c r="BK195" s="145">
        <f>ROUND(I195*H195,2)</f>
        <v>0</v>
      </c>
      <c r="BL195" s="18" t="s">
        <v>194</v>
      </c>
      <c r="BM195" s="144" t="s">
        <v>887</v>
      </c>
    </row>
    <row r="196" spans="2:65" s="12" customFormat="1" ht="10.199999999999999">
      <c r="B196" s="146"/>
      <c r="D196" s="147" t="s">
        <v>196</v>
      </c>
      <c r="E196" s="148" t="s">
        <v>1</v>
      </c>
      <c r="F196" s="149" t="s">
        <v>888</v>
      </c>
      <c r="H196" s="150">
        <v>155</v>
      </c>
      <c r="I196" s="151"/>
      <c r="L196" s="146"/>
      <c r="M196" s="152"/>
      <c r="T196" s="153"/>
      <c r="AT196" s="148" t="s">
        <v>196</v>
      </c>
      <c r="AU196" s="148" t="s">
        <v>91</v>
      </c>
      <c r="AV196" s="12" t="s">
        <v>91</v>
      </c>
      <c r="AW196" s="12" t="s">
        <v>36</v>
      </c>
      <c r="AX196" s="12" t="s">
        <v>21</v>
      </c>
      <c r="AY196" s="148" t="s">
        <v>187</v>
      </c>
    </row>
    <row r="197" spans="2:65" s="1" customFormat="1" ht="21.75" customHeight="1">
      <c r="B197" s="33"/>
      <c r="C197" s="133" t="s">
        <v>294</v>
      </c>
      <c r="D197" s="133" t="s">
        <v>189</v>
      </c>
      <c r="E197" s="134" t="s">
        <v>889</v>
      </c>
      <c r="F197" s="135" t="s">
        <v>890</v>
      </c>
      <c r="G197" s="136" t="s">
        <v>253</v>
      </c>
      <c r="H197" s="137">
        <v>1182</v>
      </c>
      <c r="I197" s="138"/>
      <c r="J197" s="139">
        <f>ROUND(I197*H197,2)</f>
        <v>0</v>
      </c>
      <c r="K197" s="135" t="s">
        <v>193</v>
      </c>
      <c r="L197" s="33"/>
      <c r="M197" s="140" t="s">
        <v>1</v>
      </c>
      <c r="N197" s="141" t="s">
        <v>46</v>
      </c>
      <c r="P197" s="142">
        <f>O197*H197</f>
        <v>0</v>
      </c>
      <c r="Q197" s="142">
        <v>0</v>
      </c>
      <c r="R197" s="142">
        <f>Q197*H197</f>
        <v>0</v>
      </c>
      <c r="S197" s="142">
        <v>0</v>
      </c>
      <c r="T197" s="143">
        <f>S197*H197</f>
        <v>0</v>
      </c>
      <c r="AR197" s="144" t="s">
        <v>194</v>
      </c>
      <c r="AT197" s="144" t="s">
        <v>189</v>
      </c>
      <c r="AU197" s="144" t="s">
        <v>91</v>
      </c>
      <c r="AY197" s="18" t="s">
        <v>187</v>
      </c>
      <c r="BE197" s="145">
        <f>IF(N197="základní",J197,0)</f>
        <v>0</v>
      </c>
      <c r="BF197" s="145">
        <f>IF(N197="snížená",J197,0)</f>
        <v>0</v>
      </c>
      <c r="BG197" s="145">
        <f>IF(N197="zákl. přenesená",J197,0)</f>
        <v>0</v>
      </c>
      <c r="BH197" s="145">
        <f>IF(N197="sníž. přenesená",J197,0)</f>
        <v>0</v>
      </c>
      <c r="BI197" s="145">
        <f>IF(N197="nulová",J197,0)</f>
        <v>0</v>
      </c>
      <c r="BJ197" s="18" t="s">
        <v>21</v>
      </c>
      <c r="BK197" s="145">
        <f>ROUND(I197*H197,2)</f>
        <v>0</v>
      </c>
      <c r="BL197" s="18" t="s">
        <v>194</v>
      </c>
      <c r="BM197" s="144" t="s">
        <v>891</v>
      </c>
    </row>
    <row r="198" spans="2:65" s="12" customFormat="1" ht="10.199999999999999">
      <c r="B198" s="146"/>
      <c r="D198" s="147" t="s">
        <v>196</v>
      </c>
      <c r="E198" s="148" t="s">
        <v>1</v>
      </c>
      <c r="F198" s="149" t="s">
        <v>892</v>
      </c>
      <c r="H198" s="150">
        <v>1182</v>
      </c>
      <c r="I198" s="151"/>
      <c r="L198" s="146"/>
      <c r="M198" s="152"/>
      <c r="T198" s="153"/>
      <c r="AT198" s="148" t="s">
        <v>196</v>
      </c>
      <c r="AU198" s="148" t="s">
        <v>91</v>
      </c>
      <c r="AV198" s="12" t="s">
        <v>91</v>
      </c>
      <c r="AW198" s="12" t="s">
        <v>36</v>
      </c>
      <c r="AX198" s="12" t="s">
        <v>81</v>
      </c>
      <c r="AY198" s="148" t="s">
        <v>187</v>
      </c>
    </row>
    <row r="199" spans="2:65" s="13" customFormat="1" ht="10.199999999999999">
      <c r="B199" s="154"/>
      <c r="D199" s="147" t="s">
        <v>196</v>
      </c>
      <c r="E199" s="155" t="s">
        <v>1</v>
      </c>
      <c r="F199" s="156" t="s">
        <v>198</v>
      </c>
      <c r="H199" s="157">
        <v>1182</v>
      </c>
      <c r="I199" s="158"/>
      <c r="L199" s="154"/>
      <c r="M199" s="159"/>
      <c r="T199" s="160"/>
      <c r="AT199" s="155" t="s">
        <v>196</v>
      </c>
      <c r="AU199" s="155" t="s">
        <v>91</v>
      </c>
      <c r="AV199" s="13" t="s">
        <v>194</v>
      </c>
      <c r="AW199" s="13" t="s">
        <v>36</v>
      </c>
      <c r="AX199" s="13" t="s">
        <v>21</v>
      </c>
      <c r="AY199" s="155" t="s">
        <v>187</v>
      </c>
    </row>
    <row r="200" spans="2:65" s="1" customFormat="1" ht="21.75" customHeight="1">
      <c r="B200" s="33"/>
      <c r="C200" s="133" t="s">
        <v>299</v>
      </c>
      <c r="D200" s="133" t="s">
        <v>189</v>
      </c>
      <c r="E200" s="134" t="s">
        <v>295</v>
      </c>
      <c r="F200" s="135" t="s">
        <v>296</v>
      </c>
      <c r="G200" s="136" t="s">
        <v>253</v>
      </c>
      <c r="H200" s="137">
        <v>1343</v>
      </c>
      <c r="I200" s="138"/>
      <c r="J200" s="139">
        <f>ROUND(I200*H200,2)</f>
        <v>0</v>
      </c>
      <c r="K200" s="135" t="s">
        <v>193</v>
      </c>
      <c r="L200" s="33"/>
      <c r="M200" s="140" t="s">
        <v>1</v>
      </c>
      <c r="N200" s="141" t="s">
        <v>46</v>
      </c>
      <c r="P200" s="142">
        <f>O200*H200</f>
        <v>0</v>
      </c>
      <c r="Q200" s="142">
        <v>0</v>
      </c>
      <c r="R200" s="142">
        <f>Q200*H200</f>
        <v>0</v>
      </c>
      <c r="S200" s="142">
        <v>0</v>
      </c>
      <c r="T200" s="143">
        <f>S200*H200</f>
        <v>0</v>
      </c>
      <c r="AR200" s="144" t="s">
        <v>194</v>
      </c>
      <c r="AT200" s="144" t="s">
        <v>189</v>
      </c>
      <c r="AU200" s="144" t="s">
        <v>91</v>
      </c>
      <c r="AY200" s="18" t="s">
        <v>187</v>
      </c>
      <c r="BE200" s="145">
        <f>IF(N200="základní",J200,0)</f>
        <v>0</v>
      </c>
      <c r="BF200" s="145">
        <f>IF(N200="snížená",J200,0)</f>
        <v>0</v>
      </c>
      <c r="BG200" s="145">
        <f>IF(N200="zákl. přenesená",J200,0)</f>
        <v>0</v>
      </c>
      <c r="BH200" s="145">
        <f>IF(N200="sníž. přenesená",J200,0)</f>
        <v>0</v>
      </c>
      <c r="BI200" s="145">
        <f>IF(N200="nulová",J200,0)</f>
        <v>0</v>
      </c>
      <c r="BJ200" s="18" t="s">
        <v>21</v>
      </c>
      <c r="BK200" s="145">
        <f>ROUND(I200*H200,2)</f>
        <v>0</v>
      </c>
      <c r="BL200" s="18" t="s">
        <v>194</v>
      </c>
      <c r="BM200" s="144" t="s">
        <v>893</v>
      </c>
    </row>
    <row r="201" spans="2:65" s="12" customFormat="1" ht="10.199999999999999">
      <c r="B201" s="146"/>
      <c r="D201" s="147" t="s">
        <v>196</v>
      </c>
      <c r="E201" s="148" t="s">
        <v>1</v>
      </c>
      <c r="F201" s="149" t="s">
        <v>894</v>
      </c>
      <c r="H201" s="150">
        <v>1343</v>
      </c>
      <c r="I201" s="151"/>
      <c r="L201" s="146"/>
      <c r="M201" s="152"/>
      <c r="T201" s="153"/>
      <c r="AT201" s="148" t="s">
        <v>196</v>
      </c>
      <c r="AU201" s="148" t="s">
        <v>91</v>
      </c>
      <c r="AV201" s="12" t="s">
        <v>91</v>
      </c>
      <c r="AW201" s="12" t="s">
        <v>36</v>
      </c>
      <c r="AX201" s="12" t="s">
        <v>21</v>
      </c>
      <c r="AY201" s="148" t="s">
        <v>187</v>
      </c>
    </row>
    <row r="202" spans="2:65" s="1" customFormat="1" ht="21.75" customHeight="1">
      <c r="B202" s="33"/>
      <c r="C202" s="133" t="s">
        <v>7</v>
      </c>
      <c r="D202" s="133" t="s">
        <v>189</v>
      </c>
      <c r="E202" s="134" t="s">
        <v>895</v>
      </c>
      <c r="F202" s="135" t="s">
        <v>896</v>
      </c>
      <c r="G202" s="136" t="s">
        <v>253</v>
      </c>
      <c r="H202" s="137">
        <v>1.5</v>
      </c>
      <c r="I202" s="138"/>
      <c r="J202" s="139">
        <f>ROUND(I202*H202,2)</f>
        <v>0</v>
      </c>
      <c r="K202" s="135" t="s">
        <v>193</v>
      </c>
      <c r="L202" s="33"/>
      <c r="M202" s="140" t="s">
        <v>1</v>
      </c>
      <c r="N202" s="141" t="s">
        <v>46</v>
      </c>
      <c r="P202" s="142">
        <f>O202*H202</f>
        <v>0</v>
      </c>
      <c r="Q202" s="142">
        <v>0</v>
      </c>
      <c r="R202" s="142">
        <f>Q202*H202</f>
        <v>0</v>
      </c>
      <c r="S202" s="142">
        <v>0</v>
      </c>
      <c r="T202" s="143">
        <f>S202*H202</f>
        <v>0</v>
      </c>
      <c r="AR202" s="144" t="s">
        <v>194</v>
      </c>
      <c r="AT202" s="144" t="s">
        <v>189</v>
      </c>
      <c r="AU202" s="144" t="s">
        <v>91</v>
      </c>
      <c r="AY202" s="18" t="s">
        <v>187</v>
      </c>
      <c r="BE202" s="145">
        <f>IF(N202="základní",J202,0)</f>
        <v>0</v>
      </c>
      <c r="BF202" s="145">
        <f>IF(N202="snížená",J202,0)</f>
        <v>0</v>
      </c>
      <c r="BG202" s="145">
        <f>IF(N202="zákl. přenesená",J202,0)</f>
        <v>0</v>
      </c>
      <c r="BH202" s="145">
        <f>IF(N202="sníž. přenesená",J202,0)</f>
        <v>0</v>
      </c>
      <c r="BI202" s="145">
        <f>IF(N202="nulová",J202,0)</f>
        <v>0</v>
      </c>
      <c r="BJ202" s="18" t="s">
        <v>21</v>
      </c>
      <c r="BK202" s="145">
        <f>ROUND(I202*H202,2)</f>
        <v>0</v>
      </c>
      <c r="BL202" s="18" t="s">
        <v>194</v>
      </c>
      <c r="BM202" s="144" t="s">
        <v>897</v>
      </c>
    </row>
    <row r="203" spans="2:65" s="12" customFormat="1" ht="10.199999999999999">
      <c r="B203" s="146"/>
      <c r="D203" s="147" t="s">
        <v>196</v>
      </c>
      <c r="E203" s="148" t="s">
        <v>1</v>
      </c>
      <c r="F203" s="149" t="s">
        <v>898</v>
      </c>
      <c r="H203" s="150">
        <v>1.5</v>
      </c>
      <c r="I203" s="151"/>
      <c r="L203" s="146"/>
      <c r="M203" s="152"/>
      <c r="T203" s="153"/>
      <c r="AT203" s="148" t="s">
        <v>196</v>
      </c>
      <c r="AU203" s="148" t="s">
        <v>91</v>
      </c>
      <c r="AV203" s="12" t="s">
        <v>91</v>
      </c>
      <c r="AW203" s="12" t="s">
        <v>36</v>
      </c>
      <c r="AX203" s="12" t="s">
        <v>21</v>
      </c>
      <c r="AY203" s="148" t="s">
        <v>187</v>
      </c>
    </row>
    <row r="204" spans="2:65" s="1" customFormat="1" ht="21.75" customHeight="1">
      <c r="B204" s="33"/>
      <c r="C204" s="133" t="s">
        <v>308</v>
      </c>
      <c r="D204" s="133" t="s">
        <v>189</v>
      </c>
      <c r="E204" s="134" t="s">
        <v>300</v>
      </c>
      <c r="F204" s="135" t="s">
        <v>301</v>
      </c>
      <c r="G204" s="136" t="s">
        <v>253</v>
      </c>
      <c r="H204" s="137">
        <v>513</v>
      </c>
      <c r="I204" s="138"/>
      <c r="J204" s="139">
        <f>ROUND(I204*H204,2)</f>
        <v>0</v>
      </c>
      <c r="K204" s="135" t="s">
        <v>193</v>
      </c>
      <c r="L204" s="33"/>
      <c r="M204" s="140" t="s">
        <v>1</v>
      </c>
      <c r="N204" s="141" t="s">
        <v>46</v>
      </c>
      <c r="P204" s="142">
        <f>O204*H204</f>
        <v>0</v>
      </c>
      <c r="Q204" s="142">
        <v>0</v>
      </c>
      <c r="R204" s="142">
        <f>Q204*H204</f>
        <v>0</v>
      </c>
      <c r="S204" s="142">
        <v>0</v>
      </c>
      <c r="T204" s="143">
        <f>S204*H204</f>
        <v>0</v>
      </c>
      <c r="AR204" s="144" t="s">
        <v>194</v>
      </c>
      <c r="AT204" s="144" t="s">
        <v>189</v>
      </c>
      <c r="AU204" s="144" t="s">
        <v>91</v>
      </c>
      <c r="AY204" s="18" t="s">
        <v>187</v>
      </c>
      <c r="BE204" s="145">
        <f>IF(N204="základní",J204,0)</f>
        <v>0</v>
      </c>
      <c r="BF204" s="145">
        <f>IF(N204="snížená",J204,0)</f>
        <v>0</v>
      </c>
      <c r="BG204" s="145">
        <f>IF(N204="zákl. přenesená",J204,0)</f>
        <v>0</v>
      </c>
      <c r="BH204" s="145">
        <f>IF(N204="sníž. přenesená",J204,0)</f>
        <v>0</v>
      </c>
      <c r="BI204" s="145">
        <f>IF(N204="nulová",J204,0)</f>
        <v>0</v>
      </c>
      <c r="BJ204" s="18" t="s">
        <v>21</v>
      </c>
      <c r="BK204" s="145">
        <f>ROUND(I204*H204,2)</f>
        <v>0</v>
      </c>
      <c r="BL204" s="18" t="s">
        <v>194</v>
      </c>
      <c r="BM204" s="144" t="s">
        <v>899</v>
      </c>
    </row>
    <row r="205" spans="2:65" s="12" customFormat="1" ht="10.199999999999999">
      <c r="B205" s="146"/>
      <c r="D205" s="147" t="s">
        <v>196</v>
      </c>
      <c r="E205" s="148" t="s">
        <v>1</v>
      </c>
      <c r="F205" s="149" t="s">
        <v>900</v>
      </c>
      <c r="H205" s="150">
        <v>513</v>
      </c>
      <c r="I205" s="151"/>
      <c r="L205" s="146"/>
      <c r="M205" s="152"/>
      <c r="T205" s="153"/>
      <c r="AT205" s="148" t="s">
        <v>196</v>
      </c>
      <c r="AU205" s="148" t="s">
        <v>91</v>
      </c>
      <c r="AV205" s="12" t="s">
        <v>91</v>
      </c>
      <c r="AW205" s="12" t="s">
        <v>36</v>
      </c>
      <c r="AX205" s="12" t="s">
        <v>81</v>
      </c>
      <c r="AY205" s="148" t="s">
        <v>187</v>
      </c>
    </row>
    <row r="206" spans="2:65" s="13" customFormat="1" ht="10.199999999999999">
      <c r="B206" s="154"/>
      <c r="D206" s="147" t="s">
        <v>196</v>
      </c>
      <c r="E206" s="155" t="s">
        <v>1</v>
      </c>
      <c r="F206" s="156" t="s">
        <v>198</v>
      </c>
      <c r="H206" s="157">
        <v>513</v>
      </c>
      <c r="I206" s="158"/>
      <c r="L206" s="154"/>
      <c r="M206" s="159"/>
      <c r="T206" s="160"/>
      <c r="AT206" s="155" t="s">
        <v>196</v>
      </c>
      <c r="AU206" s="155" t="s">
        <v>91</v>
      </c>
      <c r="AV206" s="13" t="s">
        <v>194</v>
      </c>
      <c r="AW206" s="13" t="s">
        <v>36</v>
      </c>
      <c r="AX206" s="13" t="s">
        <v>21</v>
      </c>
      <c r="AY206" s="155" t="s">
        <v>187</v>
      </c>
    </row>
    <row r="207" spans="2:65" s="1" customFormat="1" ht="24.15" customHeight="1">
      <c r="B207" s="33"/>
      <c r="C207" s="133" t="s">
        <v>317</v>
      </c>
      <c r="D207" s="133" t="s">
        <v>189</v>
      </c>
      <c r="E207" s="134" t="s">
        <v>901</v>
      </c>
      <c r="F207" s="135" t="s">
        <v>902</v>
      </c>
      <c r="G207" s="136" t="s">
        <v>253</v>
      </c>
      <c r="H207" s="137">
        <v>3</v>
      </c>
      <c r="I207" s="138"/>
      <c r="J207" s="139">
        <f>ROUND(I207*H207,2)</f>
        <v>0</v>
      </c>
      <c r="K207" s="135" t="s">
        <v>193</v>
      </c>
      <c r="L207" s="33"/>
      <c r="M207" s="140" t="s">
        <v>1</v>
      </c>
      <c r="N207" s="141" t="s">
        <v>46</v>
      </c>
      <c r="P207" s="142">
        <f>O207*H207</f>
        <v>0</v>
      </c>
      <c r="Q207" s="142">
        <v>0</v>
      </c>
      <c r="R207" s="142">
        <f>Q207*H207</f>
        <v>0</v>
      </c>
      <c r="S207" s="142">
        <v>0</v>
      </c>
      <c r="T207" s="143">
        <f>S207*H207</f>
        <v>0</v>
      </c>
      <c r="AR207" s="144" t="s">
        <v>194</v>
      </c>
      <c r="AT207" s="144" t="s">
        <v>189</v>
      </c>
      <c r="AU207" s="144" t="s">
        <v>91</v>
      </c>
      <c r="AY207" s="18" t="s">
        <v>187</v>
      </c>
      <c r="BE207" s="145">
        <f>IF(N207="základní",J207,0)</f>
        <v>0</v>
      </c>
      <c r="BF207" s="145">
        <f>IF(N207="snížená",J207,0)</f>
        <v>0</v>
      </c>
      <c r="BG207" s="145">
        <f>IF(N207="zákl. přenesená",J207,0)</f>
        <v>0</v>
      </c>
      <c r="BH207" s="145">
        <f>IF(N207="sníž. přenesená",J207,0)</f>
        <v>0</v>
      </c>
      <c r="BI207" s="145">
        <f>IF(N207="nulová",J207,0)</f>
        <v>0</v>
      </c>
      <c r="BJ207" s="18" t="s">
        <v>21</v>
      </c>
      <c r="BK207" s="145">
        <f>ROUND(I207*H207,2)</f>
        <v>0</v>
      </c>
      <c r="BL207" s="18" t="s">
        <v>194</v>
      </c>
      <c r="BM207" s="144" t="s">
        <v>903</v>
      </c>
    </row>
    <row r="208" spans="2:65" s="12" customFormat="1" ht="10.199999999999999">
      <c r="B208" s="146"/>
      <c r="D208" s="147" t="s">
        <v>196</v>
      </c>
      <c r="E208" s="148" t="s">
        <v>1</v>
      </c>
      <c r="F208" s="149" t="s">
        <v>205</v>
      </c>
      <c r="H208" s="150">
        <v>3</v>
      </c>
      <c r="I208" s="151"/>
      <c r="L208" s="146"/>
      <c r="M208" s="152"/>
      <c r="T208" s="153"/>
      <c r="AT208" s="148" t="s">
        <v>196</v>
      </c>
      <c r="AU208" s="148" t="s">
        <v>91</v>
      </c>
      <c r="AV208" s="12" t="s">
        <v>91</v>
      </c>
      <c r="AW208" s="12" t="s">
        <v>36</v>
      </c>
      <c r="AX208" s="12" t="s">
        <v>21</v>
      </c>
      <c r="AY208" s="148" t="s">
        <v>187</v>
      </c>
    </row>
    <row r="209" spans="2:65" s="1" customFormat="1" ht="24.15" customHeight="1">
      <c r="B209" s="33"/>
      <c r="C209" s="133" t="s">
        <v>323</v>
      </c>
      <c r="D209" s="133" t="s">
        <v>189</v>
      </c>
      <c r="E209" s="134" t="s">
        <v>904</v>
      </c>
      <c r="F209" s="135" t="s">
        <v>905</v>
      </c>
      <c r="G209" s="136" t="s">
        <v>253</v>
      </c>
      <c r="H209" s="137">
        <v>3</v>
      </c>
      <c r="I209" s="138"/>
      <c r="J209" s="139">
        <f>ROUND(I209*H209,2)</f>
        <v>0</v>
      </c>
      <c r="K209" s="135" t="s">
        <v>193</v>
      </c>
      <c r="L209" s="33"/>
      <c r="M209" s="140" t="s">
        <v>1</v>
      </c>
      <c r="N209" s="141" t="s">
        <v>46</v>
      </c>
      <c r="P209" s="142">
        <f>O209*H209</f>
        <v>0</v>
      </c>
      <c r="Q209" s="142">
        <v>0</v>
      </c>
      <c r="R209" s="142">
        <f>Q209*H209</f>
        <v>0</v>
      </c>
      <c r="S209" s="142">
        <v>0</v>
      </c>
      <c r="T209" s="143">
        <f>S209*H209</f>
        <v>0</v>
      </c>
      <c r="AR209" s="144" t="s">
        <v>194</v>
      </c>
      <c r="AT209" s="144" t="s">
        <v>189</v>
      </c>
      <c r="AU209" s="144" t="s">
        <v>91</v>
      </c>
      <c r="AY209" s="18" t="s">
        <v>187</v>
      </c>
      <c r="BE209" s="145">
        <f>IF(N209="základní",J209,0)</f>
        <v>0</v>
      </c>
      <c r="BF209" s="145">
        <f>IF(N209="snížená",J209,0)</f>
        <v>0</v>
      </c>
      <c r="BG209" s="145">
        <f>IF(N209="zákl. přenesená",J209,0)</f>
        <v>0</v>
      </c>
      <c r="BH209" s="145">
        <f>IF(N209="sníž. přenesená",J209,0)</f>
        <v>0</v>
      </c>
      <c r="BI209" s="145">
        <f>IF(N209="nulová",J209,0)</f>
        <v>0</v>
      </c>
      <c r="BJ209" s="18" t="s">
        <v>21</v>
      </c>
      <c r="BK209" s="145">
        <f>ROUND(I209*H209,2)</f>
        <v>0</v>
      </c>
      <c r="BL209" s="18" t="s">
        <v>194</v>
      </c>
      <c r="BM209" s="144" t="s">
        <v>906</v>
      </c>
    </row>
    <row r="210" spans="2:65" s="12" customFormat="1" ht="10.199999999999999">
      <c r="B210" s="146"/>
      <c r="D210" s="147" t="s">
        <v>196</v>
      </c>
      <c r="E210" s="148" t="s">
        <v>1</v>
      </c>
      <c r="F210" s="149" t="s">
        <v>205</v>
      </c>
      <c r="H210" s="150">
        <v>3</v>
      </c>
      <c r="I210" s="151"/>
      <c r="L210" s="146"/>
      <c r="M210" s="152"/>
      <c r="T210" s="153"/>
      <c r="AT210" s="148" t="s">
        <v>196</v>
      </c>
      <c r="AU210" s="148" t="s">
        <v>91</v>
      </c>
      <c r="AV210" s="12" t="s">
        <v>91</v>
      </c>
      <c r="AW210" s="12" t="s">
        <v>36</v>
      </c>
      <c r="AX210" s="12" t="s">
        <v>21</v>
      </c>
      <c r="AY210" s="148" t="s">
        <v>187</v>
      </c>
    </row>
    <row r="211" spans="2:65" s="1" customFormat="1" ht="33" customHeight="1">
      <c r="B211" s="33"/>
      <c r="C211" s="133" t="s">
        <v>329</v>
      </c>
      <c r="D211" s="133" t="s">
        <v>189</v>
      </c>
      <c r="E211" s="134" t="s">
        <v>309</v>
      </c>
      <c r="F211" s="135" t="s">
        <v>310</v>
      </c>
      <c r="G211" s="136" t="s">
        <v>253</v>
      </c>
      <c r="H211" s="137">
        <v>514.5</v>
      </c>
      <c r="I211" s="138"/>
      <c r="J211" s="139">
        <f>ROUND(I211*H211,2)</f>
        <v>0</v>
      </c>
      <c r="K211" s="135" t="s">
        <v>193</v>
      </c>
      <c r="L211" s="33"/>
      <c r="M211" s="140" t="s">
        <v>1</v>
      </c>
      <c r="N211" s="141" t="s">
        <v>46</v>
      </c>
      <c r="P211" s="142">
        <f>O211*H211</f>
        <v>0</v>
      </c>
      <c r="Q211" s="142">
        <v>0.1837</v>
      </c>
      <c r="R211" s="142">
        <f>Q211*H211</f>
        <v>94.513649999999998</v>
      </c>
      <c r="S211" s="142">
        <v>0</v>
      </c>
      <c r="T211" s="143">
        <f>S211*H211</f>
        <v>0</v>
      </c>
      <c r="AR211" s="144" t="s">
        <v>194</v>
      </c>
      <c r="AT211" s="144" t="s">
        <v>189</v>
      </c>
      <c r="AU211" s="144" t="s">
        <v>91</v>
      </c>
      <c r="AY211" s="18" t="s">
        <v>187</v>
      </c>
      <c r="BE211" s="145">
        <f>IF(N211="základní",J211,0)</f>
        <v>0</v>
      </c>
      <c r="BF211" s="145">
        <f>IF(N211="snížená",J211,0)</f>
        <v>0</v>
      </c>
      <c r="BG211" s="145">
        <f>IF(N211="zákl. přenesená",J211,0)</f>
        <v>0</v>
      </c>
      <c r="BH211" s="145">
        <f>IF(N211="sníž. přenesená",J211,0)</f>
        <v>0</v>
      </c>
      <c r="BI211" s="145">
        <f>IF(N211="nulová",J211,0)</f>
        <v>0</v>
      </c>
      <c r="BJ211" s="18" t="s">
        <v>21</v>
      </c>
      <c r="BK211" s="145">
        <f>ROUND(I211*H211,2)</f>
        <v>0</v>
      </c>
      <c r="BL211" s="18" t="s">
        <v>194</v>
      </c>
      <c r="BM211" s="144" t="s">
        <v>907</v>
      </c>
    </row>
    <row r="212" spans="2:65" s="12" customFormat="1" ht="10.199999999999999">
      <c r="B212" s="146"/>
      <c r="D212" s="147" t="s">
        <v>196</v>
      </c>
      <c r="E212" s="148" t="s">
        <v>1</v>
      </c>
      <c r="F212" s="149" t="s">
        <v>908</v>
      </c>
      <c r="H212" s="150">
        <v>513</v>
      </c>
      <c r="I212" s="151"/>
      <c r="L212" s="146"/>
      <c r="M212" s="152"/>
      <c r="T212" s="153"/>
      <c r="AT212" s="148" t="s">
        <v>196</v>
      </c>
      <c r="AU212" s="148" t="s">
        <v>91</v>
      </c>
      <c r="AV212" s="12" t="s">
        <v>91</v>
      </c>
      <c r="AW212" s="12" t="s">
        <v>36</v>
      </c>
      <c r="AX212" s="12" t="s">
        <v>81</v>
      </c>
      <c r="AY212" s="148" t="s">
        <v>187</v>
      </c>
    </row>
    <row r="213" spans="2:65" s="14" customFormat="1" ht="10.199999999999999">
      <c r="B213" s="161"/>
      <c r="D213" s="147" t="s">
        <v>196</v>
      </c>
      <c r="E213" s="162" t="s">
        <v>1</v>
      </c>
      <c r="F213" s="163" t="s">
        <v>316</v>
      </c>
      <c r="H213" s="162" t="s">
        <v>1</v>
      </c>
      <c r="I213" s="164"/>
      <c r="L213" s="161"/>
      <c r="M213" s="165"/>
      <c r="T213" s="166"/>
      <c r="AT213" s="162" t="s">
        <v>196</v>
      </c>
      <c r="AU213" s="162" t="s">
        <v>91</v>
      </c>
      <c r="AV213" s="14" t="s">
        <v>21</v>
      </c>
      <c r="AW213" s="14" t="s">
        <v>36</v>
      </c>
      <c r="AX213" s="14" t="s">
        <v>81</v>
      </c>
      <c r="AY213" s="162" t="s">
        <v>187</v>
      </c>
    </row>
    <row r="214" spans="2:65" s="15" customFormat="1" ht="10.199999999999999">
      <c r="B214" s="180"/>
      <c r="D214" s="147" t="s">
        <v>196</v>
      </c>
      <c r="E214" s="181" t="s">
        <v>1</v>
      </c>
      <c r="F214" s="182" t="s">
        <v>314</v>
      </c>
      <c r="H214" s="183">
        <v>513</v>
      </c>
      <c r="I214" s="184"/>
      <c r="L214" s="180"/>
      <c r="M214" s="185"/>
      <c r="T214" s="186"/>
      <c r="AT214" s="181" t="s">
        <v>196</v>
      </c>
      <c r="AU214" s="181" t="s">
        <v>91</v>
      </c>
      <c r="AV214" s="15" t="s">
        <v>205</v>
      </c>
      <c r="AW214" s="15" t="s">
        <v>36</v>
      </c>
      <c r="AX214" s="15" t="s">
        <v>81</v>
      </c>
      <c r="AY214" s="181" t="s">
        <v>187</v>
      </c>
    </row>
    <row r="215" spans="2:65" s="12" customFormat="1" ht="10.199999999999999">
      <c r="B215" s="146"/>
      <c r="D215" s="147" t="s">
        <v>196</v>
      </c>
      <c r="E215" s="148" t="s">
        <v>1</v>
      </c>
      <c r="F215" s="149" t="s">
        <v>898</v>
      </c>
      <c r="H215" s="150">
        <v>1.5</v>
      </c>
      <c r="I215" s="151"/>
      <c r="L215" s="146"/>
      <c r="M215" s="152"/>
      <c r="T215" s="153"/>
      <c r="AT215" s="148" t="s">
        <v>196</v>
      </c>
      <c r="AU215" s="148" t="s">
        <v>91</v>
      </c>
      <c r="AV215" s="12" t="s">
        <v>91</v>
      </c>
      <c r="AW215" s="12" t="s">
        <v>36</v>
      </c>
      <c r="AX215" s="12" t="s">
        <v>81</v>
      </c>
      <c r="AY215" s="148" t="s">
        <v>187</v>
      </c>
    </row>
    <row r="216" spans="2:65" s="14" customFormat="1" ht="10.199999999999999">
      <c r="B216" s="161"/>
      <c r="D216" s="147" t="s">
        <v>196</v>
      </c>
      <c r="E216" s="162" t="s">
        <v>1</v>
      </c>
      <c r="F216" s="163" t="s">
        <v>316</v>
      </c>
      <c r="H216" s="162" t="s">
        <v>1</v>
      </c>
      <c r="I216" s="164"/>
      <c r="L216" s="161"/>
      <c r="M216" s="165"/>
      <c r="T216" s="166"/>
      <c r="AT216" s="162" t="s">
        <v>196</v>
      </c>
      <c r="AU216" s="162" t="s">
        <v>91</v>
      </c>
      <c r="AV216" s="14" t="s">
        <v>21</v>
      </c>
      <c r="AW216" s="14" t="s">
        <v>36</v>
      </c>
      <c r="AX216" s="14" t="s">
        <v>81</v>
      </c>
      <c r="AY216" s="162" t="s">
        <v>187</v>
      </c>
    </row>
    <row r="217" spans="2:65" s="14" customFormat="1" ht="10.199999999999999">
      <c r="B217" s="161"/>
      <c r="D217" s="147" t="s">
        <v>196</v>
      </c>
      <c r="E217" s="162" t="s">
        <v>1</v>
      </c>
      <c r="F217" s="163" t="s">
        <v>909</v>
      </c>
      <c r="H217" s="162" t="s">
        <v>1</v>
      </c>
      <c r="I217" s="164"/>
      <c r="L217" s="161"/>
      <c r="M217" s="165"/>
      <c r="T217" s="166"/>
      <c r="AT217" s="162" t="s">
        <v>196</v>
      </c>
      <c r="AU217" s="162" t="s">
        <v>91</v>
      </c>
      <c r="AV217" s="14" t="s">
        <v>21</v>
      </c>
      <c r="AW217" s="14" t="s">
        <v>36</v>
      </c>
      <c r="AX217" s="14" t="s">
        <v>81</v>
      </c>
      <c r="AY217" s="162" t="s">
        <v>187</v>
      </c>
    </row>
    <row r="218" spans="2:65" s="15" customFormat="1" ht="10.199999999999999">
      <c r="B218" s="180"/>
      <c r="D218" s="147" t="s">
        <v>196</v>
      </c>
      <c r="E218" s="181" t="s">
        <v>1</v>
      </c>
      <c r="F218" s="182" t="s">
        <v>314</v>
      </c>
      <c r="H218" s="183">
        <v>1.5</v>
      </c>
      <c r="I218" s="184"/>
      <c r="L218" s="180"/>
      <c r="M218" s="185"/>
      <c r="T218" s="186"/>
      <c r="AT218" s="181" t="s">
        <v>196</v>
      </c>
      <c r="AU218" s="181" t="s">
        <v>91</v>
      </c>
      <c r="AV218" s="15" t="s">
        <v>205</v>
      </c>
      <c r="AW218" s="15" t="s">
        <v>36</v>
      </c>
      <c r="AX218" s="15" t="s">
        <v>81</v>
      </c>
      <c r="AY218" s="181" t="s">
        <v>187</v>
      </c>
    </row>
    <row r="219" spans="2:65" s="13" customFormat="1" ht="10.199999999999999">
      <c r="B219" s="154"/>
      <c r="D219" s="147" t="s">
        <v>196</v>
      </c>
      <c r="E219" s="155" t="s">
        <v>1</v>
      </c>
      <c r="F219" s="156" t="s">
        <v>198</v>
      </c>
      <c r="H219" s="157">
        <v>514.5</v>
      </c>
      <c r="I219" s="158"/>
      <c r="L219" s="154"/>
      <c r="M219" s="159"/>
      <c r="T219" s="160"/>
      <c r="AT219" s="155" t="s">
        <v>196</v>
      </c>
      <c r="AU219" s="155" t="s">
        <v>91</v>
      </c>
      <c r="AV219" s="13" t="s">
        <v>194</v>
      </c>
      <c r="AW219" s="13" t="s">
        <v>36</v>
      </c>
      <c r="AX219" s="13" t="s">
        <v>21</v>
      </c>
      <c r="AY219" s="155" t="s">
        <v>187</v>
      </c>
    </row>
    <row r="220" spans="2:65" s="1" customFormat="1" ht="16.5" customHeight="1">
      <c r="B220" s="33"/>
      <c r="C220" s="170" t="s">
        <v>336</v>
      </c>
      <c r="D220" s="170" t="s">
        <v>244</v>
      </c>
      <c r="E220" s="171" t="s">
        <v>910</v>
      </c>
      <c r="F220" s="172" t="s">
        <v>319</v>
      </c>
      <c r="G220" s="173" t="s">
        <v>253</v>
      </c>
      <c r="H220" s="174">
        <v>1.5449999999999999</v>
      </c>
      <c r="I220" s="175"/>
      <c r="J220" s="176">
        <f>ROUND(I220*H220,2)</f>
        <v>0</v>
      </c>
      <c r="K220" s="172" t="s">
        <v>193</v>
      </c>
      <c r="L220" s="177"/>
      <c r="M220" s="178" t="s">
        <v>1</v>
      </c>
      <c r="N220" s="179" t="s">
        <v>46</v>
      </c>
      <c r="P220" s="142">
        <f>O220*H220</f>
        <v>0</v>
      </c>
      <c r="Q220" s="142">
        <v>0.222</v>
      </c>
      <c r="R220" s="142">
        <f>Q220*H220</f>
        <v>0.34298999999999996</v>
      </c>
      <c r="S220" s="142">
        <v>0</v>
      </c>
      <c r="T220" s="143">
        <f>S220*H220</f>
        <v>0</v>
      </c>
      <c r="AR220" s="144" t="s">
        <v>234</v>
      </c>
      <c r="AT220" s="144" t="s">
        <v>244</v>
      </c>
      <c r="AU220" s="144" t="s">
        <v>91</v>
      </c>
      <c r="AY220" s="18" t="s">
        <v>187</v>
      </c>
      <c r="BE220" s="145">
        <f>IF(N220="základní",J220,0)</f>
        <v>0</v>
      </c>
      <c r="BF220" s="145">
        <f>IF(N220="snížená",J220,0)</f>
        <v>0</v>
      </c>
      <c r="BG220" s="145">
        <f>IF(N220="zákl. přenesená",J220,0)</f>
        <v>0</v>
      </c>
      <c r="BH220" s="145">
        <f>IF(N220="sníž. přenesená",J220,0)</f>
        <v>0</v>
      </c>
      <c r="BI220" s="145">
        <f>IF(N220="nulová",J220,0)</f>
        <v>0</v>
      </c>
      <c r="BJ220" s="18" t="s">
        <v>21</v>
      </c>
      <c r="BK220" s="145">
        <f>ROUND(I220*H220,2)</f>
        <v>0</v>
      </c>
      <c r="BL220" s="18" t="s">
        <v>194</v>
      </c>
      <c r="BM220" s="144" t="s">
        <v>911</v>
      </c>
    </row>
    <row r="221" spans="2:65" s="1" customFormat="1" ht="28.8">
      <c r="B221" s="33"/>
      <c r="D221" s="147" t="s">
        <v>219</v>
      </c>
      <c r="F221" s="167" t="s">
        <v>912</v>
      </c>
      <c r="I221" s="168"/>
      <c r="L221" s="33"/>
      <c r="M221" s="169"/>
      <c r="T221" s="57"/>
      <c r="AT221" s="18" t="s">
        <v>219</v>
      </c>
      <c r="AU221" s="18" t="s">
        <v>91</v>
      </c>
    </row>
    <row r="222" spans="2:65" s="12" customFormat="1" ht="10.199999999999999">
      <c r="B222" s="146"/>
      <c r="D222" s="147" t="s">
        <v>196</v>
      </c>
      <c r="E222" s="148" t="s">
        <v>1</v>
      </c>
      <c r="F222" s="149" t="s">
        <v>898</v>
      </c>
      <c r="H222" s="150">
        <v>1.5</v>
      </c>
      <c r="I222" s="151"/>
      <c r="L222" s="146"/>
      <c r="M222" s="152"/>
      <c r="T222" s="153"/>
      <c r="AT222" s="148" t="s">
        <v>196</v>
      </c>
      <c r="AU222" s="148" t="s">
        <v>91</v>
      </c>
      <c r="AV222" s="12" t="s">
        <v>91</v>
      </c>
      <c r="AW222" s="12" t="s">
        <v>36</v>
      </c>
      <c r="AX222" s="12" t="s">
        <v>81</v>
      </c>
      <c r="AY222" s="148" t="s">
        <v>187</v>
      </c>
    </row>
    <row r="223" spans="2:65" s="13" customFormat="1" ht="10.199999999999999">
      <c r="B223" s="154"/>
      <c r="D223" s="147" t="s">
        <v>196</v>
      </c>
      <c r="E223" s="155" t="s">
        <v>1</v>
      </c>
      <c r="F223" s="156" t="s">
        <v>198</v>
      </c>
      <c r="H223" s="157">
        <v>1.5</v>
      </c>
      <c r="I223" s="158"/>
      <c r="L223" s="154"/>
      <c r="M223" s="159"/>
      <c r="T223" s="160"/>
      <c r="AT223" s="155" t="s">
        <v>196</v>
      </c>
      <c r="AU223" s="155" t="s">
        <v>91</v>
      </c>
      <c r="AV223" s="13" t="s">
        <v>194</v>
      </c>
      <c r="AW223" s="13" t="s">
        <v>36</v>
      </c>
      <c r="AX223" s="13" t="s">
        <v>81</v>
      </c>
      <c r="AY223" s="155" t="s">
        <v>187</v>
      </c>
    </row>
    <row r="224" spans="2:65" s="12" customFormat="1" ht="10.199999999999999">
      <c r="B224" s="146"/>
      <c r="D224" s="147" t="s">
        <v>196</v>
      </c>
      <c r="E224" s="148" t="s">
        <v>1</v>
      </c>
      <c r="F224" s="149" t="s">
        <v>913</v>
      </c>
      <c r="H224" s="150">
        <v>1.5449999999999999</v>
      </c>
      <c r="I224" s="151"/>
      <c r="L224" s="146"/>
      <c r="M224" s="152"/>
      <c r="T224" s="153"/>
      <c r="AT224" s="148" t="s">
        <v>196</v>
      </c>
      <c r="AU224" s="148" t="s">
        <v>91</v>
      </c>
      <c r="AV224" s="12" t="s">
        <v>91</v>
      </c>
      <c r="AW224" s="12" t="s">
        <v>36</v>
      </c>
      <c r="AX224" s="12" t="s">
        <v>21</v>
      </c>
      <c r="AY224" s="148" t="s">
        <v>187</v>
      </c>
    </row>
    <row r="225" spans="2:65" s="1" customFormat="1" ht="16.5" customHeight="1">
      <c r="B225" s="33"/>
      <c r="C225" s="170" t="s">
        <v>342</v>
      </c>
      <c r="D225" s="170" t="s">
        <v>244</v>
      </c>
      <c r="E225" s="171" t="s">
        <v>914</v>
      </c>
      <c r="F225" s="172" t="s">
        <v>325</v>
      </c>
      <c r="G225" s="173" t="s">
        <v>253</v>
      </c>
      <c r="H225" s="174">
        <v>518.13</v>
      </c>
      <c r="I225" s="175"/>
      <c r="J225" s="176">
        <f>ROUND(I225*H225,2)</f>
        <v>0</v>
      </c>
      <c r="K225" s="172" t="s">
        <v>193</v>
      </c>
      <c r="L225" s="177"/>
      <c r="M225" s="178" t="s">
        <v>1</v>
      </c>
      <c r="N225" s="179" t="s">
        <v>46</v>
      </c>
      <c r="P225" s="142">
        <f>O225*H225</f>
        <v>0</v>
      </c>
      <c r="Q225" s="142">
        <v>0.222</v>
      </c>
      <c r="R225" s="142">
        <f>Q225*H225</f>
        <v>115.02486</v>
      </c>
      <c r="S225" s="142">
        <v>0</v>
      </c>
      <c r="T225" s="143">
        <f>S225*H225</f>
        <v>0</v>
      </c>
      <c r="AR225" s="144" t="s">
        <v>234</v>
      </c>
      <c r="AT225" s="144" t="s">
        <v>244</v>
      </c>
      <c r="AU225" s="144" t="s">
        <v>91</v>
      </c>
      <c r="AY225" s="18" t="s">
        <v>187</v>
      </c>
      <c r="BE225" s="145">
        <f>IF(N225="základní",J225,0)</f>
        <v>0</v>
      </c>
      <c r="BF225" s="145">
        <f>IF(N225="snížená",J225,0)</f>
        <v>0</v>
      </c>
      <c r="BG225" s="145">
        <f>IF(N225="zákl. přenesená",J225,0)</f>
        <v>0</v>
      </c>
      <c r="BH225" s="145">
        <f>IF(N225="sníž. přenesená",J225,0)</f>
        <v>0</v>
      </c>
      <c r="BI225" s="145">
        <f>IF(N225="nulová",J225,0)</f>
        <v>0</v>
      </c>
      <c r="BJ225" s="18" t="s">
        <v>21</v>
      </c>
      <c r="BK225" s="145">
        <f>ROUND(I225*H225,2)</f>
        <v>0</v>
      </c>
      <c r="BL225" s="18" t="s">
        <v>194</v>
      </c>
      <c r="BM225" s="144" t="s">
        <v>915</v>
      </c>
    </row>
    <row r="226" spans="2:65" s="1" customFormat="1" ht="28.8">
      <c r="B226" s="33"/>
      <c r="D226" s="147" t="s">
        <v>219</v>
      </c>
      <c r="F226" s="167" t="s">
        <v>912</v>
      </c>
      <c r="I226" s="168"/>
      <c r="L226" s="33"/>
      <c r="M226" s="169"/>
      <c r="T226" s="57"/>
      <c r="AT226" s="18" t="s">
        <v>219</v>
      </c>
      <c r="AU226" s="18" t="s">
        <v>91</v>
      </c>
    </row>
    <row r="227" spans="2:65" s="12" customFormat="1" ht="10.199999999999999">
      <c r="B227" s="146"/>
      <c r="D227" s="147" t="s">
        <v>196</v>
      </c>
      <c r="E227" s="148" t="s">
        <v>1</v>
      </c>
      <c r="F227" s="149" t="s">
        <v>908</v>
      </c>
      <c r="H227" s="150">
        <v>513</v>
      </c>
      <c r="I227" s="151"/>
      <c r="L227" s="146"/>
      <c r="M227" s="152"/>
      <c r="T227" s="153"/>
      <c r="AT227" s="148" t="s">
        <v>196</v>
      </c>
      <c r="AU227" s="148" t="s">
        <v>91</v>
      </c>
      <c r="AV227" s="12" t="s">
        <v>91</v>
      </c>
      <c r="AW227" s="12" t="s">
        <v>36</v>
      </c>
      <c r="AX227" s="12" t="s">
        <v>81</v>
      </c>
      <c r="AY227" s="148" t="s">
        <v>187</v>
      </c>
    </row>
    <row r="228" spans="2:65" s="13" customFormat="1" ht="10.199999999999999">
      <c r="B228" s="154"/>
      <c r="D228" s="147" t="s">
        <v>196</v>
      </c>
      <c r="E228" s="155" t="s">
        <v>1</v>
      </c>
      <c r="F228" s="156" t="s">
        <v>198</v>
      </c>
      <c r="H228" s="157">
        <v>513</v>
      </c>
      <c r="I228" s="158"/>
      <c r="L228" s="154"/>
      <c r="M228" s="159"/>
      <c r="T228" s="160"/>
      <c r="AT228" s="155" t="s">
        <v>196</v>
      </c>
      <c r="AU228" s="155" t="s">
        <v>91</v>
      </c>
      <c r="AV228" s="13" t="s">
        <v>194</v>
      </c>
      <c r="AW228" s="13" t="s">
        <v>36</v>
      </c>
      <c r="AX228" s="13" t="s">
        <v>81</v>
      </c>
      <c r="AY228" s="155" t="s">
        <v>187</v>
      </c>
    </row>
    <row r="229" spans="2:65" s="12" customFormat="1" ht="10.199999999999999">
      <c r="B229" s="146"/>
      <c r="D229" s="147" t="s">
        <v>196</v>
      </c>
      <c r="E229" s="148" t="s">
        <v>1</v>
      </c>
      <c r="F229" s="149" t="s">
        <v>916</v>
      </c>
      <c r="H229" s="150">
        <v>518.13</v>
      </c>
      <c r="I229" s="151"/>
      <c r="L229" s="146"/>
      <c r="M229" s="152"/>
      <c r="T229" s="153"/>
      <c r="AT229" s="148" t="s">
        <v>196</v>
      </c>
      <c r="AU229" s="148" t="s">
        <v>91</v>
      </c>
      <c r="AV229" s="12" t="s">
        <v>91</v>
      </c>
      <c r="AW229" s="12" t="s">
        <v>36</v>
      </c>
      <c r="AX229" s="12" t="s">
        <v>21</v>
      </c>
      <c r="AY229" s="148" t="s">
        <v>187</v>
      </c>
    </row>
    <row r="230" spans="2:65" s="1" customFormat="1" ht="37.799999999999997" customHeight="1">
      <c r="B230" s="33"/>
      <c r="C230" s="133" t="s">
        <v>348</v>
      </c>
      <c r="D230" s="133" t="s">
        <v>189</v>
      </c>
      <c r="E230" s="134" t="s">
        <v>343</v>
      </c>
      <c r="F230" s="135" t="s">
        <v>344</v>
      </c>
      <c r="G230" s="136" t="s">
        <v>253</v>
      </c>
      <c r="H230" s="137">
        <v>17.5</v>
      </c>
      <c r="I230" s="138"/>
      <c r="J230" s="139">
        <f>ROUND(I230*H230,2)</f>
        <v>0</v>
      </c>
      <c r="K230" s="135" t="s">
        <v>193</v>
      </c>
      <c r="L230" s="33"/>
      <c r="M230" s="140" t="s">
        <v>1</v>
      </c>
      <c r="N230" s="141" t="s">
        <v>46</v>
      </c>
      <c r="P230" s="142">
        <f>O230*H230</f>
        <v>0</v>
      </c>
      <c r="Q230" s="142">
        <v>9.0620000000000006E-2</v>
      </c>
      <c r="R230" s="142">
        <f>Q230*H230</f>
        <v>1.5858500000000002</v>
      </c>
      <c r="S230" s="142">
        <v>0</v>
      </c>
      <c r="T230" s="143">
        <f>S230*H230</f>
        <v>0</v>
      </c>
      <c r="AR230" s="144" t="s">
        <v>194</v>
      </c>
      <c r="AT230" s="144" t="s">
        <v>189</v>
      </c>
      <c r="AU230" s="144" t="s">
        <v>91</v>
      </c>
      <c r="AY230" s="18" t="s">
        <v>187</v>
      </c>
      <c r="BE230" s="145">
        <f>IF(N230="základní",J230,0)</f>
        <v>0</v>
      </c>
      <c r="BF230" s="145">
        <f>IF(N230="snížená",J230,0)</f>
        <v>0</v>
      </c>
      <c r="BG230" s="145">
        <f>IF(N230="zákl. přenesená",J230,0)</f>
        <v>0</v>
      </c>
      <c r="BH230" s="145">
        <f>IF(N230="sníž. přenesená",J230,0)</f>
        <v>0</v>
      </c>
      <c r="BI230" s="145">
        <f>IF(N230="nulová",J230,0)</f>
        <v>0</v>
      </c>
      <c r="BJ230" s="18" t="s">
        <v>21</v>
      </c>
      <c r="BK230" s="145">
        <f>ROUND(I230*H230,2)</f>
        <v>0</v>
      </c>
      <c r="BL230" s="18" t="s">
        <v>194</v>
      </c>
      <c r="BM230" s="144" t="s">
        <v>917</v>
      </c>
    </row>
    <row r="231" spans="2:65" s="12" customFormat="1" ht="10.199999999999999">
      <c r="B231" s="146"/>
      <c r="D231" s="147" t="s">
        <v>196</v>
      </c>
      <c r="E231" s="148" t="s">
        <v>1</v>
      </c>
      <c r="F231" s="149" t="s">
        <v>918</v>
      </c>
      <c r="H231" s="150">
        <v>17.5</v>
      </c>
      <c r="I231" s="151"/>
      <c r="L231" s="146"/>
      <c r="M231" s="152"/>
      <c r="T231" s="153"/>
      <c r="AT231" s="148" t="s">
        <v>196</v>
      </c>
      <c r="AU231" s="148" t="s">
        <v>91</v>
      </c>
      <c r="AV231" s="12" t="s">
        <v>91</v>
      </c>
      <c r="AW231" s="12" t="s">
        <v>36</v>
      </c>
      <c r="AX231" s="12" t="s">
        <v>21</v>
      </c>
      <c r="AY231" s="148" t="s">
        <v>187</v>
      </c>
    </row>
    <row r="232" spans="2:65" s="1" customFormat="1" ht="16.5" customHeight="1">
      <c r="B232" s="33"/>
      <c r="C232" s="170" t="s">
        <v>353</v>
      </c>
      <c r="D232" s="170" t="s">
        <v>244</v>
      </c>
      <c r="E232" s="171" t="s">
        <v>919</v>
      </c>
      <c r="F232" s="172" t="s">
        <v>920</v>
      </c>
      <c r="G232" s="173" t="s">
        <v>253</v>
      </c>
      <c r="H232" s="174">
        <v>18.024999999999999</v>
      </c>
      <c r="I232" s="175"/>
      <c r="J232" s="176">
        <f>ROUND(I232*H232,2)</f>
        <v>0</v>
      </c>
      <c r="K232" s="172" t="s">
        <v>193</v>
      </c>
      <c r="L232" s="177"/>
      <c r="M232" s="178" t="s">
        <v>1</v>
      </c>
      <c r="N232" s="179" t="s">
        <v>46</v>
      </c>
      <c r="P232" s="142">
        <f>O232*H232</f>
        <v>0</v>
      </c>
      <c r="Q232" s="142">
        <v>0.17499999999999999</v>
      </c>
      <c r="R232" s="142">
        <f>Q232*H232</f>
        <v>3.1543749999999995</v>
      </c>
      <c r="S232" s="142">
        <v>0</v>
      </c>
      <c r="T232" s="143">
        <f>S232*H232</f>
        <v>0</v>
      </c>
      <c r="AR232" s="144" t="s">
        <v>234</v>
      </c>
      <c r="AT232" s="144" t="s">
        <v>244</v>
      </c>
      <c r="AU232" s="144" t="s">
        <v>91</v>
      </c>
      <c r="AY232" s="18" t="s">
        <v>187</v>
      </c>
      <c r="BE232" s="145">
        <f>IF(N232="základní",J232,0)</f>
        <v>0</v>
      </c>
      <c r="BF232" s="145">
        <f>IF(N232="snížená",J232,0)</f>
        <v>0</v>
      </c>
      <c r="BG232" s="145">
        <f>IF(N232="zákl. přenesená",J232,0)</f>
        <v>0</v>
      </c>
      <c r="BH232" s="145">
        <f>IF(N232="sníž. přenesená",J232,0)</f>
        <v>0</v>
      </c>
      <c r="BI232" s="145">
        <f>IF(N232="nulová",J232,0)</f>
        <v>0</v>
      </c>
      <c r="BJ232" s="18" t="s">
        <v>21</v>
      </c>
      <c r="BK232" s="145">
        <f>ROUND(I232*H232,2)</f>
        <v>0</v>
      </c>
      <c r="BL232" s="18" t="s">
        <v>194</v>
      </c>
      <c r="BM232" s="144" t="s">
        <v>921</v>
      </c>
    </row>
    <row r="233" spans="2:65" s="12" customFormat="1" ht="10.199999999999999">
      <c r="B233" s="146"/>
      <c r="D233" s="147" t="s">
        <v>196</v>
      </c>
      <c r="E233" s="148" t="s">
        <v>1</v>
      </c>
      <c r="F233" s="149" t="s">
        <v>918</v>
      </c>
      <c r="H233" s="150">
        <v>17.5</v>
      </c>
      <c r="I233" s="151"/>
      <c r="L233" s="146"/>
      <c r="M233" s="152"/>
      <c r="T233" s="153"/>
      <c r="AT233" s="148" t="s">
        <v>196</v>
      </c>
      <c r="AU233" s="148" t="s">
        <v>91</v>
      </c>
      <c r="AV233" s="12" t="s">
        <v>91</v>
      </c>
      <c r="AW233" s="12" t="s">
        <v>36</v>
      </c>
      <c r="AX233" s="12" t="s">
        <v>81</v>
      </c>
      <c r="AY233" s="148" t="s">
        <v>187</v>
      </c>
    </row>
    <row r="234" spans="2:65" s="12" customFormat="1" ht="10.199999999999999">
      <c r="B234" s="146"/>
      <c r="D234" s="147" t="s">
        <v>196</v>
      </c>
      <c r="E234" s="148" t="s">
        <v>1</v>
      </c>
      <c r="F234" s="149" t="s">
        <v>922</v>
      </c>
      <c r="H234" s="150">
        <v>18.024999999999999</v>
      </c>
      <c r="I234" s="151"/>
      <c r="L234" s="146"/>
      <c r="M234" s="152"/>
      <c r="T234" s="153"/>
      <c r="AT234" s="148" t="s">
        <v>196</v>
      </c>
      <c r="AU234" s="148" t="s">
        <v>91</v>
      </c>
      <c r="AV234" s="12" t="s">
        <v>91</v>
      </c>
      <c r="AW234" s="12" t="s">
        <v>36</v>
      </c>
      <c r="AX234" s="12" t="s">
        <v>21</v>
      </c>
      <c r="AY234" s="148" t="s">
        <v>187</v>
      </c>
    </row>
    <row r="235" spans="2:65" s="1" customFormat="1" ht="37.799999999999997" customHeight="1">
      <c r="B235" s="33"/>
      <c r="C235" s="133" t="s">
        <v>340</v>
      </c>
      <c r="D235" s="133" t="s">
        <v>189</v>
      </c>
      <c r="E235" s="134" t="s">
        <v>923</v>
      </c>
      <c r="F235" s="135" t="s">
        <v>344</v>
      </c>
      <c r="G235" s="136" t="s">
        <v>253</v>
      </c>
      <c r="H235" s="137">
        <v>261</v>
      </c>
      <c r="I235" s="138"/>
      <c r="J235" s="139">
        <f>ROUND(I235*H235,2)</f>
        <v>0</v>
      </c>
      <c r="K235" s="135" t="s">
        <v>193</v>
      </c>
      <c r="L235" s="33"/>
      <c r="M235" s="140" t="s">
        <v>1</v>
      </c>
      <c r="N235" s="141" t="s">
        <v>46</v>
      </c>
      <c r="P235" s="142">
        <f>O235*H235</f>
        <v>0</v>
      </c>
      <c r="Q235" s="142">
        <v>9.0620000000000006E-2</v>
      </c>
      <c r="R235" s="142">
        <f>Q235*H235</f>
        <v>23.651820000000001</v>
      </c>
      <c r="S235" s="142">
        <v>0</v>
      </c>
      <c r="T235" s="143">
        <f>S235*H235</f>
        <v>0</v>
      </c>
      <c r="AR235" s="144" t="s">
        <v>194</v>
      </c>
      <c r="AT235" s="144" t="s">
        <v>189</v>
      </c>
      <c r="AU235" s="144" t="s">
        <v>91</v>
      </c>
      <c r="AY235" s="18" t="s">
        <v>187</v>
      </c>
      <c r="BE235" s="145">
        <f>IF(N235="základní",J235,0)</f>
        <v>0</v>
      </c>
      <c r="BF235" s="145">
        <f>IF(N235="snížená",J235,0)</f>
        <v>0</v>
      </c>
      <c r="BG235" s="145">
        <f>IF(N235="zákl. přenesená",J235,0)</f>
        <v>0</v>
      </c>
      <c r="BH235" s="145">
        <f>IF(N235="sníž. přenesená",J235,0)</f>
        <v>0</v>
      </c>
      <c r="BI235" s="145">
        <f>IF(N235="nulová",J235,0)</f>
        <v>0</v>
      </c>
      <c r="BJ235" s="18" t="s">
        <v>21</v>
      </c>
      <c r="BK235" s="145">
        <f>ROUND(I235*H235,2)</f>
        <v>0</v>
      </c>
      <c r="BL235" s="18" t="s">
        <v>194</v>
      </c>
      <c r="BM235" s="144" t="s">
        <v>924</v>
      </c>
    </row>
    <row r="236" spans="2:65" s="12" customFormat="1" ht="10.199999999999999">
      <c r="B236" s="146"/>
      <c r="D236" s="147" t="s">
        <v>196</v>
      </c>
      <c r="E236" s="148" t="s">
        <v>1</v>
      </c>
      <c r="F236" s="149" t="s">
        <v>925</v>
      </c>
      <c r="H236" s="150">
        <v>145</v>
      </c>
      <c r="I236" s="151"/>
      <c r="L236" s="146"/>
      <c r="M236" s="152"/>
      <c r="T236" s="153"/>
      <c r="AT236" s="148" t="s">
        <v>196</v>
      </c>
      <c r="AU236" s="148" t="s">
        <v>91</v>
      </c>
      <c r="AV236" s="12" t="s">
        <v>91</v>
      </c>
      <c r="AW236" s="12" t="s">
        <v>36</v>
      </c>
      <c r="AX236" s="12" t="s">
        <v>81</v>
      </c>
      <c r="AY236" s="148" t="s">
        <v>187</v>
      </c>
    </row>
    <row r="237" spans="2:65" s="12" customFormat="1" ht="10.199999999999999">
      <c r="B237" s="146"/>
      <c r="D237" s="147" t="s">
        <v>196</v>
      </c>
      <c r="E237" s="148" t="s">
        <v>1</v>
      </c>
      <c r="F237" s="149" t="s">
        <v>926</v>
      </c>
      <c r="H237" s="150">
        <v>116</v>
      </c>
      <c r="I237" s="151"/>
      <c r="L237" s="146"/>
      <c r="M237" s="152"/>
      <c r="T237" s="153"/>
      <c r="AT237" s="148" t="s">
        <v>196</v>
      </c>
      <c r="AU237" s="148" t="s">
        <v>91</v>
      </c>
      <c r="AV237" s="12" t="s">
        <v>91</v>
      </c>
      <c r="AW237" s="12" t="s">
        <v>36</v>
      </c>
      <c r="AX237" s="12" t="s">
        <v>81</v>
      </c>
      <c r="AY237" s="148" t="s">
        <v>187</v>
      </c>
    </row>
    <row r="238" spans="2:65" s="13" customFormat="1" ht="10.199999999999999">
      <c r="B238" s="154"/>
      <c r="D238" s="147" t="s">
        <v>196</v>
      </c>
      <c r="E238" s="155" t="s">
        <v>1</v>
      </c>
      <c r="F238" s="156" t="s">
        <v>198</v>
      </c>
      <c r="H238" s="157">
        <v>261</v>
      </c>
      <c r="I238" s="158"/>
      <c r="L238" s="154"/>
      <c r="M238" s="159"/>
      <c r="T238" s="160"/>
      <c r="AT238" s="155" t="s">
        <v>196</v>
      </c>
      <c r="AU238" s="155" t="s">
        <v>91</v>
      </c>
      <c r="AV238" s="13" t="s">
        <v>194</v>
      </c>
      <c r="AW238" s="13" t="s">
        <v>36</v>
      </c>
      <c r="AX238" s="13" t="s">
        <v>21</v>
      </c>
      <c r="AY238" s="155" t="s">
        <v>187</v>
      </c>
    </row>
    <row r="239" spans="2:65" s="1" customFormat="1" ht="16.5" customHeight="1">
      <c r="B239" s="33"/>
      <c r="C239" s="170" t="s">
        <v>363</v>
      </c>
      <c r="D239" s="170" t="s">
        <v>244</v>
      </c>
      <c r="E239" s="171" t="s">
        <v>349</v>
      </c>
      <c r="F239" s="172" t="s">
        <v>350</v>
      </c>
      <c r="G239" s="173" t="s">
        <v>253</v>
      </c>
      <c r="H239" s="174">
        <v>118.32</v>
      </c>
      <c r="I239" s="175"/>
      <c r="J239" s="176">
        <f>ROUND(I239*H239,2)</f>
        <v>0</v>
      </c>
      <c r="K239" s="172" t="s">
        <v>193</v>
      </c>
      <c r="L239" s="177"/>
      <c r="M239" s="178" t="s">
        <v>1</v>
      </c>
      <c r="N239" s="179" t="s">
        <v>46</v>
      </c>
      <c r="P239" s="142">
        <f>O239*H239</f>
        <v>0</v>
      </c>
      <c r="Q239" s="142">
        <v>0.17599999999999999</v>
      </c>
      <c r="R239" s="142">
        <f>Q239*H239</f>
        <v>20.824319999999997</v>
      </c>
      <c r="S239" s="142">
        <v>0</v>
      </c>
      <c r="T239" s="143">
        <f>S239*H239</f>
        <v>0</v>
      </c>
      <c r="AR239" s="144" t="s">
        <v>234</v>
      </c>
      <c r="AT239" s="144" t="s">
        <v>244</v>
      </c>
      <c r="AU239" s="144" t="s">
        <v>91</v>
      </c>
      <c r="AY239" s="18" t="s">
        <v>187</v>
      </c>
      <c r="BE239" s="145">
        <f>IF(N239="základní",J239,0)</f>
        <v>0</v>
      </c>
      <c r="BF239" s="145">
        <f>IF(N239="snížená",J239,0)</f>
        <v>0</v>
      </c>
      <c r="BG239" s="145">
        <f>IF(N239="zákl. přenesená",J239,0)</f>
        <v>0</v>
      </c>
      <c r="BH239" s="145">
        <f>IF(N239="sníž. přenesená",J239,0)</f>
        <v>0</v>
      </c>
      <c r="BI239" s="145">
        <f>IF(N239="nulová",J239,0)</f>
        <v>0</v>
      </c>
      <c r="BJ239" s="18" t="s">
        <v>21</v>
      </c>
      <c r="BK239" s="145">
        <f>ROUND(I239*H239,2)</f>
        <v>0</v>
      </c>
      <c r="BL239" s="18" t="s">
        <v>194</v>
      </c>
      <c r="BM239" s="144" t="s">
        <v>927</v>
      </c>
    </row>
    <row r="240" spans="2:65" s="12" customFormat="1" ht="10.199999999999999">
      <c r="B240" s="146"/>
      <c r="D240" s="147" t="s">
        <v>196</v>
      </c>
      <c r="E240" s="148" t="s">
        <v>1</v>
      </c>
      <c r="F240" s="149" t="s">
        <v>928</v>
      </c>
      <c r="H240" s="150">
        <v>116</v>
      </c>
      <c r="I240" s="151"/>
      <c r="L240" s="146"/>
      <c r="M240" s="152"/>
      <c r="T240" s="153"/>
      <c r="AT240" s="148" t="s">
        <v>196</v>
      </c>
      <c r="AU240" s="148" t="s">
        <v>91</v>
      </c>
      <c r="AV240" s="12" t="s">
        <v>91</v>
      </c>
      <c r="AW240" s="12" t="s">
        <v>36</v>
      </c>
      <c r="AX240" s="12" t="s">
        <v>81</v>
      </c>
      <c r="AY240" s="148" t="s">
        <v>187</v>
      </c>
    </row>
    <row r="241" spans="2:65" s="12" customFormat="1" ht="10.199999999999999">
      <c r="B241" s="146"/>
      <c r="D241" s="147" t="s">
        <v>196</v>
      </c>
      <c r="E241" s="148" t="s">
        <v>1</v>
      </c>
      <c r="F241" s="149" t="s">
        <v>929</v>
      </c>
      <c r="H241" s="150">
        <v>118.32</v>
      </c>
      <c r="I241" s="151"/>
      <c r="L241" s="146"/>
      <c r="M241" s="152"/>
      <c r="T241" s="153"/>
      <c r="AT241" s="148" t="s">
        <v>196</v>
      </c>
      <c r="AU241" s="148" t="s">
        <v>91</v>
      </c>
      <c r="AV241" s="12" t="s">
        <v>91</v>
      </c>
      <c r="AW241" s="12" t="s">
        <v>36</v>
      </c>
      <c r="AX241" s="12" t="s">
        <v>21</v>
      </c>
      <c r="AY241" s="148" t="s">
        <v>187</v>
      </c>
    </row>
    <row r="242" spans="2:65" s="1" customFormat="1" ht="37.799999999999997" customHeight="1">
      <c r="B242" s="33"/>
      <c r="C242" s="133" t="s">
        <v>369</v>
      </c>
      <c r="D242" s="133" t="s">
        <v>189</v>
      </c>
      <c r="E242" s="134" t="s">
        <v>354</v>
      </c>
      <c r="F242" s="135" t="s">
        <v>355</v>
      </c>
      <c r="G242" s="136" t="s">
        <v>253</v>
      </c>
      <c r="H242" s="137">
        <v>122</v>
      </c>
      <c r="I242" s="138"/>
      <c r="J242" s="139">
        <f>ROUND(I242*H242,2)</f>
        <v>0</v>
      </c>
      <c r="K242" s="135" t="s">
        <v>193</v>
      </c>
      <c r="L242" s="33"/>
      <c r="M242" s="140" t="s">
        <v>1</v>
      </c>
      <c r="N242" s="141" t="s">
        <v>46</v>
      </c>
      <c r="P242" s="142">
        <f>O242*H242</f>
        <v>0</v>
      </c>
      <c r="Q242" s="142">
        <v>8.8800000000000004E-2</v>
      </c>
      <c r="R242" s="142">
        <f>Q242*H242</f>
        <v>10.833600000000001</v>
      </c>
      <c r="S242" s="142">
        <v>0</v>
      </c>
      <c r="T242" s="143">
        <f>S242*H242</f>
        <v>0</v>
      </c>
      <c r="AR242" s="144" t="s">
        <v>194</v>
      </c>
      <c r="AT242" s="144" t="s">
        <v>189</v>
      </c>
      <c r="AU242" s="144" t="s">
        <v>91</v>
      </c>
      <c r="AY242" s="18" t="s">
        <v>187</v>
      </c>
      <c r="BE242" s="145">
        <f>IF(N242="základní",J242,0)</f>
        <v>0</v>
      </c>
      <c r="BF242" s="145">
        <f>IF(N242="snížená",J242,0)</f>
        <v>0</v>
      </c>
      <c r="BG242" s="145">
        <f>IF(N242="zákl. přenesená",J242,0)</f>
        <v>0</v>
      </c>
      <c r="BH242" s="145">
        <f>IF(N242="sníž. přenesená",J242,0)</f>
        <v>0</v>
      </c>
      <c r="BI242" s="145">
        <f>IF(N242="nulová",J242,0)</f>
        <v>0</v>
      </c>
      <c r="BJ242" s="18" t="s">
        <v>21</v>
      </c>
      <c r="BK242" s="145">
        <f>ROUND(I242*H242,2)</f>
        <v>0</v>
      </c>
      <c r="BL242" s="18" t="s">
        <v>194</v>
      </c>
      <c r="BM242" s="144" t="s">
        <v>930</v>
      </c>
    </row>
    <row r="243" spans="2:65" s="12" customFormat="1" ht="10.199999999999999">
      <c r="B243" s="146"/>
      <c r="D243" s="147" t="s">
        <v>196</v>
      </c>
      <c r="E243" s="148" t="s">
        <v>1</v>
      </c>
      <c r="F243" s="149" t="s">
        <v>931</v>
      </c>
      <c r="H243" s="150">
        <v>122</v>
      </c>
      <c r="I243" s="151"/>
      <c r="L243" s="146"/>
      <c r="M243" s="152"/>
      <c r="T243" s="153"/>
      <c r="AT243" s="148" t="s">
        <v>196</v>
      </c>
      <c r="AU243" s="148" t="s">
        <v>91</v>
      </c>
      <c r="AV243" s="12" t="s">
        <v>91</v>
      </c>
      <c r="AW243" s="12" t="s">
        <v>36</v>
      </c>
      <c r="AX243" s="12" t="s">
        <v>21</v>
      </c>
      <c r="AY243" s="148" t="s">
        <v>187</v>
      </c>
    </row>
    <row r="244" spans="2:65" s="1" customFormat="1" ht="67.5" customHeight="1">
      <c r="B244" s="33"/>
      <c r="C244" s="170" t="s">
        <v>375</v>
      </c>
      <c r="D244" s="170" t="s">
        <v>244</v>
      </c>
      <c r="E244" s="171" t="s">
        <v>932</v>
      </c>
      <c r="F244" s="172" t="s">
        <v>933</v>
      </c>
      <c r="G244" s="173" t="s">
        <v>253</v>
      </c>
      <c r="H244" s="174">
        <v>124.44</v>
      </c>
      <c r="I244" s="175"/>
      <c r="J244" s="176">
        <f>ROUND(I244*H244,2)</f>
        <v>0</v>
      </c>
      <c r="K244" s="172" t="s">
        <v>1</v>
      </c>
      <c r="L244" s="177"/>
      <c r="M244" s="178" t="s">
        <v>1</v>
      </c>
      <c r="N244" s="179" t="s">
        <v>46</v>
      </c>
      <c r="P244" s="142">
        <f>O244*H244</f>
        <v>0</v>
      </c>
      <c r="Q244" s="142">
        <v>0.25</v>
      </c>
      <c r="R244" s="142">
        <f>Q244*H244</f>
        <v>31.11</v>
      </c>
      <c r="S244" s="142">
        <v>0</v>
      </c>
      <c r="T244" s="143">
        <f>S244*H244</f>
        <v>0</v>
      </c>
      <c r="AR244" s="144" t="s">
        <v>234</v>
      </c>
      <c r="AT244" s="144" t="s">
        <v>244</v>
      </c>
      <c r="AU244" s="144" t="s">
        <v>91</v>
      </c>
      <c r="AY244" s="18" t="s">
        <v>187</v>
      </c>
      <c r="BE244" s="145">
        <f>IF(N244="základní",J244,0)</f>
        <v>0</v>
      </c>
      <c r="BF244" s="145">
        <f>IF(N244="snížená",J244,0)</f>
        <v>0</v>
      </c>
      <c r="BG244" s="145">
        <f>IF(N244="zákl. přenesená",J244,0)</f>
        <v>0</v>
      </c>
      <c r="BH244" s="145">
        <f>IF(N244="sníž. přenesená",J244,0)</f>
        <v>0</v>
      </c>
      <c r="BI244" s="145">
        <f>IF(N244="nulová",J244,0)</f>
        <v>0</v>
      </c>
      <c r="BJ244" s="18" t="s">
        <v>21</v>
      </c>
      <c r="BK244" s="145">
        <f>ROUND(I244*H244,2)</f>
        <v>0</v>
      </c>
      <c r="BL244" s="18" t="s">
        <v>194</v>
      </c>
      <c r="BM244" s="144" t="s">
        <v>934</v>
      </c>
    </row>
    <row r="245" spans="2:65" s="1" customFormat="1" ht="28.8">
      <c r="B245" s="33"/>
      <c r="D245" s="147" t="s">
        <v>219</v>
      </c>
      <c r="F245" s="167" t="s">
        <v>912</v>
      </c>
      <c r="I245" s="168"/>
      <c r="L245" s="33"/>
      <c r="M245" s="169"/>
      <c r="T245" s="57"/>
      <c r="AT245" s="18" t="s">
        <v>219</v>
      </c>
      <c r="AU245" s="18" t="s">
        <v>91</v>
      </c>
    </row>
    <row r="246" spans="2:65" s="12" customFormat="1" ht="10.199999999999999">
      <c r="B246" s="146"/>
      <c r="D246" s="147" t="s">
        <v>196</v>
      </c>
      <c r="E246" s="148" t="s">
        <v>1</v>
      </c>
      <c r="F246" s="149" t="s">
        <v>931</v>
      </c>
      <c r="H246" s="150">
        <v>122</v>
      </c>
      <c r="I246" s="151"/>
      <c r="L246" s="146"/>
      <c r="M246" s="152"/>
      <c r="T246" s="153"/>
      <c r="AT246" s="148" t="s">
        <v>196</v>
      </c>
      <c r="AU246" s="148" t="s">
        <v>91</v>
      </c>
      <c r="AV246" s="12" t="s">
        <v>91</v>
      </c>
      <c r="AW246" s="12" t="s">
        <v>36</v>
      </c>
      <c r="AX246" s="12" t="s">
        <v>81</v>
      </c>
      <c r="AY246" s="148" t="s">
        <v>187</v>
      </c>
    </row>
    <row r="247" spans="2:65" s="13" customFormat="1" ht="10.199999999999999">
      <c r="B247" s="154"/>
      <c r="D247" s="147" t="s">
        <v>196</v>
      </c>
      <c r="E247" s="155" t="s">
        <v>1</v>
      </c>
      <c r="F247" s="156" t="s">
        <v>198</v>
      </c>
      <c r="H247" s="157">
        <v>122</v>
      </c>
      <c r="I247" s="158"/>
      <c r="L247" s="154"/>
      <c r="M247" s="159"/>
      <c r="T247" s="160"/>
      <c r="AT247" s="155" t="s">
        <v>196</v>
      </c>
      <c r="AU247" s="155" t="s">
        <v>91</v>
      </c>
      <c r="AV247" s="13" t="s">
        <v>194</v>
      </c>
      <c r="AW247" s="13" t="s">
        <v>36</v>
      </c>
      <c r="AX247" s="13" t="s">
        <v>81</v>
      </c>
      <c r="AY247" s="155" t="s">
        <v>187</v>
      </c>
    </row>
    <row r="248" spans="2:65" s="12" customFormat="1" ht="10.199999999999999">
      <c r="B248" s="146"/>
      <c r="D248" s="147" t="s">
        <v>196</v>
      </c>
      <c r="E248" s="148" t="s">
        <v>1</v>
      </c>
      <c r="F248" s="149" t="s">
        <v>935</v>
      </c>
      <c r="H248" s="150">
        <v>124.44</v>
      </c>
      <c r="I248" s="151"/>
      <c r="L248" s="146"/>
      <c r="M248" s="152"/>
      <c r="T248" s="153"/>
      <c r="AT248" s="148" t="s">
        <v>196</v>
      </c>
      <c r="AU248" s="148" t="s">
        <v>91</v>
      </c>
      <c r="AV248" s="12" t="s">
        <v>91</v>
      </c>
      <c r="AW248" s="12" t="s">
        <v>36</v>
      </c>
      <c r="AX248" s="12" t="s">
        <v>21</v>
      </c>
      <c r="AY248" s="148" t="s">
        <v>187</v>
      </c>
    </row>
    <row r="249" spans="2:65" s="1" customFormat="1" ht="37.799999999999997" customHeight="1">
      <c r="B249" s="33"/>
      <c r="C249" s="133" t="s">
        <v>380</v>
      </c>
      <c r="D249" s="133" t="s">
        <v>189</v>
      </c>
      <c r="E249" s="134" t="s">
        <v>370</v>
      </c>
      <c r="F249" s="135" t="s">
        <v>371</v>
      </c>
      <c r="G249" s="136" t="s">
        <v>253</v>
      </c>
      <c r="H249" s="137">
        <v>1060</v>
      </c>
      <c r="I249" s="138"/>
      <c r="J249" s="139">
        <f>ROUND(I249*H249,2)</f>
        <v>0</v>
      </c>
      <c r="K249" s="135" t="s">
        <v>193</v>
      </c>
      <c r="L249" s="33"/>
      <c r="M249" s="140" t="s">
        <v>1</v>
      </c>
      <c r="N249" s="141" t="s">
        <v>46</v>
      </c>
      <c r="P249" s="142">
        <f>O249*H249</f>
        <v>0</v>
      </c>
      <c r="Q249" s="142">
        <v>8.8800000000000004E-2</v>
      </c>
      <c r="R249" s="142">
        <f>Q249*H249</f>
        <v>94.128</v>
      </c>
      <c r="S249" s="142">
        <v>0</v>
      </c>
      <c r="T249" s="143">
        <f>S249*H249</f>
        <v>0</v>
      </c>
      <c r="AR249" s="144" t="s">
        <v>194</v>
      </c>
      <c r="AT249" s="144" t="s">
        <v>189</v>
      </c>
      <c r="AU249" s="144" t="s">
        <v>91</v>
      </c>
      <c r="AY249" s="18" t="s">
        <v>187</v>
      </c>
      <c r="BE249" s="145">
        <f>IF(N249="základní",J249,0)</f>
        <v>0</v>
      </c>
      <c r="BF249" s="145">
        <f>IF(N249="snížená",J249,0)</f>
        <v>0</v>
      </c>
      <c r="BG249" s="145">
        <f>IF(N249="zákl. přenesená",J249,0)</f>
        <v>0</v>
      </c>
      <c r="BH249" s="145">
        <f>IF(N249="sníž. přenesená",J249,0)</f>
        <v>0</v>
      </c>
      <c r="BI249" s="145">
        <f>IF(N249="nulová",J249,0)</f>
        <v>0</v>
      </c>
      <c r="BJ249" s="18" t="s">
        <v>21</v>
      </c>
      <c r="BK249" s="145">
        <f>ROUND(I249*H249,2)</f>
        <v>0</v>
      </c>
      <c r="BL249" s="18" t="s">
        <v>194</v>
      </c>
      <c r="BM249" s="144" t="s">
        <v>936</v>
      </c>
    </row>
    <row r="250" spans="2:65" s="1" customFormat="1" ht="19.2">
      <c r="B250" s="33"/>
      <c r="D250" s="147" t="s">
        <v>219</v>
      </c>
      <c r="F250" s="167" t="s">
        <v>373</v>
      </c>
      <c r="I250" s="168"/>
      <c r="L250" s="33"/>
      <c r="M250" s="169"/>
      <c r="T250" s="57"/>
      <c r="AT250" s="18" t="s">
        <v>219</v>
      </c>
      <c r="AU250" s="18" t="s">
        <v>91</v>
      </c>
    </row>
    <row r="251" spans="2:65" s="12" customFormat="1" ht="10.199999999999999">
      <c r="B251" s="146"/>
      <c r="D251" s="147" t="s">
        <v>196</v>
      </c>
      <c r="E251" s="148" t="s">
        <v>1</v>
      </c>
      <c r="F251" s="149" t="s">
        <v>937</v>
      </c>
      <c r="H251" s="150">
        <v>1060</v>
      </c>
      <c r="I251" s="151"/>
      <c r="L251" s="146"/>
      <c r="M251" s="152"/>
      <c r="T251" s="153"/>
      <c r="AT251" s="148" t="s">
        <v>196</v>
      </c>
      <c r="AU251" s="148" t="s">
        <v>91</v>
      </c>
      <c r="AV251" s="12" t="s">
        <v>91</v>
      </c>
      <c r="AW251" s="12" t="s">
        <v>36</v>
      </c>
      <c r="AX251" s="12" t="s">
        <v>81</v>
      </c>
      <c r="AY251" s="148" t="s">
        <v>187</v>
      </c>
    </row>
    <row r="252" spans="2:65" s="13" customFormat="1" ht="10.199999999999999">
      <c r="B252" s="154"/>
      <c r="D252" s="147" t="s">
        <v>196</v>
      </c>
      <c r="E252" s="155" t="s">
        <v>1</v>
      </c>
      <c r="F252" s="156" t="s">
        <v>198</v>
      </c>
      <c r="H252" s="157">
        <v>1060</v>
      </c>
      <c r="I252" s="158"/>
      <c r="L252" s="154"/>
      <c r="M252" s="159"/>
      <c r="T252" s="160"/>
      <c r="AT252" s="155" t="s">
        <v>196</v>
      </c>
      <c r="AU252" s="155" t="s">
        <v>91</v>
      </c>
      <c r="AV252" s="13" t="s">
        <v>194</v>
      </c>
      <c r="AW252" s="13" t="s">
        <v>36</v>
      </c>
      <c r="AX252" s="13" t="s">
        <v>21</v>
      </c>
      <c r="AY252" s="155" t="s">
        <v>187</v>
      </c>
    </row>
    <row r="253" spans="2:65" s="1" customFormat="1" ht="77.099999999999994" customHeight="1">
      <c r="B253" s="33"/>
      <c r="C253" s="170" t="s">
        <v>385</v>
      </c>
      <c r="D253" s="170" t="s">
        <v>244</v>
      </c>
      <c r="E253" s="171" t="s">
        <v>938</v>
      </c>
      <c r="F253" s="172" t="s">
        <v>939</v>
      </c>
      <c r="G253" s="173" t="s">
        <v>253</v>
      </c>
      <c r="H253" s="174">
        <v>1171.5999999999999</v>
      </c>
      <c r="I253" s="175"/>
      <c r="J253" s="176">
        <f>ROUND(I253*H253,2)</f>
        <v>0</v>
      </c>
      <c r="K253" s="172" t="s">
        <v>1</v>
      </c>
      <c r="L253" s="177"/>
      <c r="M253" s="178" t="s">
        <v>1</v>
      </c>
      <c r="N253" s="179" t="s">
        <v>46</v>
      </c>
      <c r="P253" s="142">
        <f>O253*H253</f>
        <v>0</v>
      </c>
      <c r="Q253" s="142">
        <v>0.25</v>
      </c>
      <c r="R253" s="142">
        <f>Q253*H253</f>
        <v>292.89999999999998</v>
      </c>
      <c r="S253" s="142">
        <v>0</v>
      </c>
      <c r="T253" s="143">
        <f>S253*H253</f>
        <v>0</v>
      </c>
      <c r="AR253" s="144" t="s">
        <v>234</v>
      </c>
      <c r="AT253" s="144" t="s">
        <v>244</v>
      </c>
      <c r="AU253" s="144" t="s">
        <v>91</v>
      </c>
      <c r="AY253" s="18" t="s">
        <v>187</v>
      </c>
      <c r="BE253" s="145">
        <f>IF(N253="základní",J253,0)</f>
        <v>0</v>
      </c>
      <c r="BF253" s="145">
        <f>IF(N253="snížená",J253,0)</f>
        <v>0</v>
      </c>
      <c r="BG253" s="145">
        <f>IF(N253="zákl. přenesená",J253,0)</f>
        <v>0</v>
      </c>
      <c r="BH253" s="145">
        <f>IF(N253="sníž. přenesená",J253,0)</f>
        <v>0</v>
      </c>
      <c r="BI253" s="145">
        <f>IF(N253="nulová",J253,0)</f>
        <v>0</v>
      </c>
      <c r="BJ253" s="18" t="s">
        <v>21</v>
      </c>
      <c r="BK253" s="145">
        <f>ROUND(I253*H253,2)</f>
        <v>0</v>
      </c>
      <c r="BL253" s="18" t="s">
        <v>194</v>
      </c>
      <c r="BM253" s="144" t="s">
        <v>940</v>
      </c>
    </row>
    <row r="254" spans="2:65" s="1" customFormat="1" ht="28.8">
      <c r="B254" s="33"/>
      <c r="D254" s="147" t="s">
        <v>219</v>
      </c>
      <c r="F254" s="167" t="s">
        <v>912</v>
      </c>
      <c r="I254" s="168"/>
      <c r="L254" s="33"/>
      <c r="M254" s="169"/>
      <c r="T254" s="57"/>
      <c r="AT254" s="18" t="s">
        <v>219</v>
      </c>
      <c r="AU254" s="18" t="s">
        <v>91</v>
      </c>
    </row>
    <row r="255" spans="2:65" s="12" customFormat="1" ht="10.199999999999999">
      <c r="B255" s="146"/>
      <c r="D255" s="147" t="s">
        <v>196</v>
      </c>
      <c r="E255" s="148" t="s">
        <v>1</v>
      </c>
      <c r="F255" s="149" t="s">
        <v>941</v>
      </c>
      <c r="H255" s="150">
        <v>1160</v>
      </c>
      <c r="I255" s="151"/>
      <c r="L255" s="146"/>
      <c r="M255" s="152"/>
      <c r="T255" s="153"/>
      <c r="AT255" s="148" t="s">
        <v>196</v>
      </c>
      <c r="AU255" s="148" t="s">
        <v>91</v>
      </c>
      <c r="AV255" s="12" t="s">
        <v>91</v>
      </c>
      <c r="AW255" s="12" t="s">
        <v>36</v>
      </c>
      <c r="AX255" s="12" t="s">
        <v>81</v>
      </c>
      <c r="AY255" s="148" t="s">
        <v>187</v>
      </c>
    </row>
    <row r="256" spans="2:65" s="13" customFormat="1" ht="10.199999999999999">
      <c r="B256" s="154"/>
      <c r="D256" s="147" t="s">
        <v>196</v>
      </c>
      <c r="E256" s="155" t="s">
        <v>1</v>
      </c>
      <c r="F256" s="156" t="s">
        <v>198</v>
      </c>
      <c r="H256" s="157">
        <v>1160</v>
      </c>
      <c r="I256" s="158"/>
      <c r="L256" s="154"/>
      <c r="M256" s="159"/>
      <c r="T256" s="160"/>
      <c r="AT256" s="155" t="s">
        <v>196</v>
      </c>
      <c r="AU256" s="155" t="s">
        <v>91</v>
      </c>
      <c r="AV256" s="13" t="s">
        <v>194</v>
      </c>
      <c r="AW256" s="13" t="s">
        <v>36</v>
      </c>
      <c r="AX256" s="13" t="s">
        <v>81</v>
      </c>
      <c r="AY256" s="155" t="s">
        <v>187</v>
      </c>
    </row>
    <row r="257" spans="2:65" s="12" customFormat="1" ht="10.199999999999999">
      <c r="B257" s="146"/>
      <c r="D257" s="147" t="s">
        <v>196</v>
      </c>
      <c r="E257" s="148" t="s">
        <v>1</v>
      </c>
      <c r="F257" s="149" t="s">
        <v>942</v>
      </c>
      <c r="H257" s="150">
        <v>1171.5999999999999</v>
      </c>
      <c r="I257" s="151"/>
      <c r="L257" s="146"/>
      <c r="M257" s="152"/>
      <c r="T257" s="153"/>
      <c r="AT257" s="148" t="s">
        <v>196</v>
      </c>
      <c r="AU257" s="148" t="s">
        <v>91</v>
      </c>
      <c r="AV257" s="12" t="s">
        <v>91</v>
      </c>
      <c r="AW257" s="12" t="s">
        <v>36</v>
      </c>
      <c r="AX257" s="12" t="s">
        <v>21</v>
      </c>
      <c r="AY257" s="148" t="s">
        <v>187</v>
      </c>
    </row>
    <row r="258" spans="2:65" s="1" customFormat="1" ht="16.5" customHeight="1">
      <c r="B258" s="33"/>
      <c r="C258" s="133" t="s">
        <v>395</v>
      </c>
      <c r="D258" s="133" t="s">
        <v>189</v>
      </c>
      <c r="E258" s="134" t="s">
        <v>381</v>
      </c>
      <c r="F258" s="135" t="s">
        <v>382</v>
      </c>
      <c r="G258" s="136" t="s">
        <v>253</v>
      </c>
      <c r="H258" s="137">
        <v>1182</v>
      </c>
      <c r="I258" s="138"/>
      <c r="J258" s="139">
        <f>ROUND(I258*H258,2)</f>
        <v>0</v>
      </c>
      <c r="K258" s="135" t="s">
        <v>193</v>
      </c>
      <c r="L258" s="33"/>
      <c r="M258" s="140" t="s">
        <v>1</v>
      </c>
      <c r="N258" s="141" t="s">
        <v>46</v>
      </c>
      <c r="P258" s="142">
        <f>O258*H258</f>
        <v>0</v>
      </c>
      <c r="Q258" s="142">
        <v>0</v>
      </c>
      <c r="R258" s="142">
        <f>Q258*H258</f>
        <v>0</v>
      </c>
      <c r="S258" s="142">
        <v>0</v>
      </c>
      <c r="T258" s="143">
        <f>S258*H258</f>
        <v>0</v>
      </c>
      <c r="AR258" s="144" t="s">
        <v>194</v>
      </c>
      <c r="AT258" s="144" t="s">
        <v>189</v>
      </c>
      <c r="AU258" s="144" t="s">
        <v>91</v>
      </c>
      <c r="AY258" s="18" t="s">
        <v>187</v>
      </c>
      <c r="BE258" s="145">
        <f>IF(N258="základní",J258,0)</f>
        <v>0</v>
      </c>
      <c r="BF258" s="145">
        <f>IF(N258="snížená",J258,0)</f>
        <v>0</v>
      </c>
      <c r="BG258" s="145">
        <f>IF(N258="zákl. přenesená",J258,0)</f>
        <v>0</v>
      </c>
      <c r="BH258" s="145">
        <f>IF(N258="sníž. přenesená",J258,0)</f>
        <v>0</v>
      </c>
      <c r="BI258" s="145">
        <f>IF(N258="nulová",J258,0)</f>
        <v>0</v>
      </c>
      <c r="BJ258" s="18" t="s">
        <v>21</v>
      </c>
      <c r="BK258" s="145">
        <f>ROUND(I258*H258,2)</f>
        <v>0</v>
      </c>
      <c r="BL258" s="18" t="s">
        <v>194</v>
      </c>
      <c r="BM258" s="144" t="s">
        <v>943</v>
      </c>
    </row>
    <row r="259" spans="2:65" s="12" customFormat="1" ht="10.199999999999999">
      <c r="B259" s="146"/>
      <c r="D259" s="147" t="s">
        <v>196</v>
      </c>
      <c r="E259" s="148" t="s">
        <v>1</v>
      </c>
      <c r="F259" s="149" t="s">
        <v>944</v>
      </c>
      <c r="H259" s="150">
        <v>1182</v>
      </c>
      <c r="I259" s="151"/>
      <c r="L259" s="146"/>
      <c r="M259" s="152"/>
      <c r="T259" s="153"/>
      <c r="AT259" s="148" t="s">
        <v>196</v>
      </c>
      <c r="AU259" s="148" t="s">
        <v>91</v>
      </c>
      <c r="AV259" s="12" t="s">
        <v>91</v>
      </c>
      <c r="AW259" s="12" t="s">
        <v>36</v>
      </c>
      <c r="AX259" s="12" t="s">
        <v>21</v>
      </c>
      <c r="AY259" s="148" t="s">
        <v>187</v>
      </c>
    </row>
    <row r="260" spans="2:65" s="1" customFormat="1" ht="37.799999999999997" customHeight="1">
      <c r="B260" s="33"/>
      <c r="C260" s="133" t="s">
        <v>401</v>
      </c>
      <c r="D260" s="133" t="s">
        <v>189</v>
      </c>
      <c r="E260" s="134" t="s">
        <v>386</v>
      </c>
      <c r="F260" s="135" t="s">
        <v>387</v>
      </c>
      <c r="G260" s="136" t="s">
        <v>253</v>
      </c>
      <c r="H260" s="137">
        <v>65</v>
      </c>
      <c r="I260" s="138"/>
      <c r="J260" s="139">
        <f>ROUND(I260*H260,2)</f>
        <v>0</v>
      </c>
      <c r="K260" s="135" t="s">
        <v>193</v>
      </c>
      <c r="L260" s="33"/>
      <c r="M260" s="140" t="s">
        <v>1</v>
      </c>
      <c r="N260" s="141" t="s">
        <v>46</v>
      </c>
      <c r="P260" s="142">
        <f>O260*H260</f>
        <v>0</v>
      </c>
      <c r="Q260" s="142">
        <v>0.14610000000000001</v>
      </c>
      <c r="R260" s="142">
        <f>Q260*H260</f>
        <v>9.4965000000000011</v>
      </c>
      <c r="S260" s="142">
        <v>0</v>
      </c>
      <c r="T260" s="143">
        <f>S260*H260</f>
        <v>0</v>
      </c>
      <c r="AR260" s="144" t="s">
        <v>194</v>
      </c>
      <c r="AT260" s="144" t="s">
        <v>189</v>
      </c>
      <c r="AU260" s="144" t="s">
        <v>91</v>
      </c>
      <c r="AY260" s="18" t="s">
        <v>187</v>
      </c>
      <c r="BE260" s="145">
        <f>IF(N260="základní",J260,0)</f>
        <v>0</v>
      </c>
      <c r="BF260" s="145">
        <f>IF(N260="snížená",J260,0)</f>
        <v>0</v>
      </c>
      <c r="BG260" s="145">
        <f>IF(N260="zákl. přenesená",J260,0)</f>
        <v>0</v>
      </c>
      <c r="BH260" s="145">
        <f>IF(N260="sníž. přenesená",J260,0)</f>
        <v>0</v>
      </c>
      <c r="BI260" s="145">
        <f>IF(N260="nulová",J260,0)</f>
        <v>0</v>
      </c>
      <c r="BJ260" s="18" t="s">
        <v>21</v>
      </c>
      <c r="BK260" s="145">
        <f>ROUND(I260*H260,2)</f>
        <v>0</v>
      </c>
      <c r="BL260" s="18" t="s">
        <v>194</v>
      </c>
      <c r="BM260" s="144" t="s">
        <v>945</v>
      </c>
    </row>
    <row r="261" spans="2:65" s="14" customFormat="1" ht="10.199999999999999">
      <c r="B261" s="161"/>
      <c r="D261" s="147" t="s">
        <v>196</v>
      </c>
      <c r="E261" s="162" t="s">
        <v>1</v>
      </c>
      <c r="F261" s="163" t="s">
        <v>392</v>
      </c>
      <c r="H261" s="162" t="s">
        <v>1</v>
      </c>
      <c r="I261" s="164"/>
      <c r="L261" s="161"/>
      <c r="M261" s="165"/>
      <c r="T261" s="166"/>
      <c r="AT261" s="162" t="s">
        <v>196</v>
      </c>
      <c r="AU261" s="162" t="s">
        <v>91</v>
      </c>
      <c r="AV261" s="14" t="s">
        <v>21</v>
      </c>
      <c r="AW261" s="14" t="s">
        <v>36</v>
      </c>
      <c r="AX261" s="14" t="s">
        <v>81</v>
      </c>
      <c r="AY261" s="162" t="s">
        <v>187</v>
      </c>
    </row>
    <row r="262" spans="2:65" s="12" customFormat="1" ht="10.199999999999999">
      <c r="B262" s="146"/>
      <c r="D262" s="147" t="s">
        <v>196</v>
      </c>
      <c r="E262" s="148" t="s">
        <v>1</v>
      </c>
      <c r="F262" s="149" t="s">
        <v>946</v>
      </c>
      <c r="H262" s="150">
        <v>18.5</v>
      </c>
      <c r="I262" s="151"/>
      <c r="L262" s="146"/>
      <c r="M262" s="152"/>
      <c r="T262" s="153"/>
      <c r="AT262" s="148" t="s">
        <v>196</v>
      </c>
      <c r="AU262" s="148" t="s">
        <v>91</v>
      </c>
      <c r="AV262" s="12" t="s">
        <v>91</v>
      </c>
      <c r="AW262" s="12" t="s">
        <v>36</v>
      </c>
      <c r="AX262" s="12" t="s">
        <v>81</v>
      </c>
      <c r="AY262" s="148" t="s">
        <v>187</v>
      </c>
    </row>
    <row r="263" spans="2:65" s="12" customFormat="1" ht="10.199999999999999">
      <c r="B263" s="146"/>
      <c r="D263" s="147" t="s">
        <v>196</v>
      </c>
      <c r="E263" s="148" t="s">
        <v>1</v>
      </c>
      <c r="F263" s="149" t="s">
        <v>947</v>
      </c>
      <c r="H263" s="150">
        <v>46.5</v>
      </c>
      <c r="I263" s="151"/>
      <c r="L263" s="146"/>
      <c r="M263" s="152"/>
      <c r="T263" s="153"/>
      <c r="AT263" s="148" t="s">
        <v>196</v>
      </c>
      <c r="AU263" s="148" t="s">
        <v>91</v>
      </c>
      <c r="AV263" s="12" t="s">
        <v>91</v>
      </c>
      <c r="AW263" s="12" t="s">
        <v>36</v>
      </c>
      <c r="AX263" s="12" t="s">
        <v>81</v>
      </c>
      <c r="AY263" s="148" t="s">
        <v>187</v>
      </c>
    </row>
    <row r="264" spans="2:65" s="13" customFormat="1" ht="10.199999999999999">
      <c r="B264" s="154"/>
      <c r="D264" s="147" t="s">
        <v>196</v>
      </c>
      <c r="E264" s="155" t="s">
        <v>1</v>
      </c>
      <c r="F264" s="156" t="s">
        <v>198</v>
      </c>
      <c r="H264" s="157">
        <v>65</v>
      </c>
      <c r="I264" s="158"/>
      <c r="L264" s="154"/>
      <c r="M264" s="159"/>
      <c r="T264" s="160"/>
      <c r="AT264" s="155" t="s">
        <v>196</v>
      </c>
      <c r="AU264" s="155" t="s">
        <v>91</v>
      </c>
      <c r="AV264" s="13" t="s">
        <v>194</v>
      </c>
      <c r="AW264" s="13" t="s">
        <v>36</v>
      </c>
      <c r="AX264" s="13" t="s">
        <v>21</v>
      </c>
      <c r="AY264" s="155" t="s">
        <v>187</v>
      </c>
    </row>
    <row r="265" spans="2:65" s="1" customFormat="1" ht="16.5" customHeight="1">
      <c r="B265" s="33"/>
      <c r="C265" s="170" t="s">
        <v>407</v>
      </c>
      <c r="D265" s="170" t="s">
        <v>244</v>
      </c>
      <c r="E265" s="171" t="s">
        <v>948</v>
      </c>
      <c r="F265" s="172" t="s">
        <v>403</v>
      </c>
      <c r="G265" s="173" t="s">
        <v>253</v>
      </c>
      <c r="H265" s="174">
        <v>47.895000000000003</v>
      </c>
      <c r="I265" s="175"/>
      <c r="J265" s="176">
        <f>ROUND(I265*H265,2)</f>
        <v>0</v>
      </c>
      <c r="K265" s="172" t="s">
        <v>1</v>
      </c>
      <c r="L265" s="177"/>
      <c r="M265" s="178" t="s">
        <v>1</v>
      </c>
      <c r="N265" s="179" t="s">
        <v>46</v>
      </c>
      <c r="P265" s="142">
        <f>O265*H265</f>
        <v>0</v>
      </c>
      <c r="Q265" s="142">
        <v>0.31</v>
      </c>
      <c r="R265" s="142">
        <f>Q265*H265</f>
        <v>14.84745</v>
      </c>
      <c r="S265" s="142">
        <v>0</v>
      </c>
      <c r="T265" s="143">
        <f>S265*H265</f>
        <v>0</v>
      </c>
      <c r="AR265" s="144" t="s">
        <v>234</v>
      </c>
      <c r="AT265" s="144" t="s">
        <v>244</v>
      </c>
      <c r="AU265" s="144" t="s">
        <v>91</v>
      </c>
      <c r="AY265" s="18" t="s">
        <v>187</v>
      </c>
      <c r="BE265" s="145">
        <f>IF(N265="základní",J265,0)</f>
        <v>0</v>
      </c>
      <c r="BF265" s="145">
        <f>IF(N265="snížená",J265,0)</f>
        <v>0</v>
      </c>
      <c r="BG265" s="145">
        <f>IF(N265="zákl. přenesená",J265,0)</f>
        <v>0</v>
      </c>
      <c r="BH265" s="145">
        <f>IF(N265="sníž. přenesená",J265,0)</f>
        <v>0</v>
      </c>
      <c r="BI265" s="145">
        <f>IF(N265="nulová",J265,0)</f>
        <v>0</v>
      </c>
      <c r="BJ265" s="18" t="s">
        <v>21</v>
      </c>
      <c r="BK265" s="145">
        <f>ROUND(I265*H265,2)</f>
        <v>0</v>
      </c>
      <c r="BL265" s="18" t="s">
        <v>194</v>
      </c>
      <c r="BM265" s="144" t="s">
        <v>949</v>
      </c>
    </row>
    <row r="266" spans="2:65" s="1" customFormat="1" ht="28.8">
      <c r="B266" s="33"/>
      <c r="D266" s="147" t="s">
        <v>219</v>
      </c>
      <c r="F266" s="167" t="s">
        <v>950</v>
      </c>
      <c r="I266" s="168"/>
      <c r="L266" s="33"/>
      <c r="M266" s="169"/>
      <c r="T266" s="57"/>
      <c r="AT266" s="18" t="s">
        <v>219</v>
      </c>
      <c r="AU266" s="18" t="s">
        <v>91</v>
      </c>
    </row>
    <row r="267" spans="2:65" s="12" customFormat="1" ht="10.199999999999999">
      <c r="B267" s="146"/>
      <c r="D267" s="147" t="s">
        <v>196</v>
      </c>
      <c r="E267" s="148" t="s">
        <v>1</v>
      </c>
      <c r="F267" s="149" t="s">
        <v>951</v>
      </c>
      <c r="H267" s="150">
        <v>46.5</v>
      </c>
      <c r="I267" s="151"/>
      <c r="L267" s="146"/>
      <c r="M267" s="152"/>
      <c r="T267" s="153"/>
      <c r="AT267" s="148" t="s">
        <v>196</v>
      </c>
      <c r="AU267" s="148" t="s">
        <v>91</v>
      </c>
      <c r="AV267" s="12" t="s">
        <v>91</v>
      </c>
      <c r="AW267" s="12" t="s">
        <v>36</v>
      </c>
      <c r="AX267" s="12" t="s">
        <v>81</v>
      </c>
      <c r="AY267" s="148" t="s">
        <v>187</v>
      </c>
    </row>
    <row r="268" spans="2:65" s="12" customFormat="1" ht="10.199999999999999">
      <c r="B268" s="146"/>
      <c r="D268" s="147" t="s">
        <v>196</v>
      </c>
      <c r="E268" s="148" t="s">
        <v>1</v>
      </c>
      <c r="F268" s="149" t="s">
        <v>952</v>
      </c>
      <c r="H268" s="150">
        <v>47.895000000000003</v>
      </c>
      <c r="I268" s="151"/>
      <c r="L268" s="146"/>
      <c r="M268" s="152"/>
      <c r="T268" s="153"/>
      <c r="AT268" s="148" t="s">
        <v>196</v>
      </c>
      <c r="AU268" s="148" t="s">
        <v>91</v>
      </c>
      <c r="AV268" s="12" t="s">
        <v>91</v>
      </c>
      <c r="AW268" s="12" t="s">
        <v>36</v>
      </c>
      <c r="AX268" s="12" t="s">
        <v>21</v>
      </c>
      <c r="AY268" s="148" t="s">
        <v>187</v>
      </c>
    </row>
    <row r="269" spans="2:65" s="1" customFormat="1" ht="16.5" customHeight="1">
      <c r="B269" s="33"/>
      <c r="C269" s="170" t="s">
        <v>415</v>
      </c>
      <c r="D269" s="170" t="s">
        <v>244</v>
      </c>
      <c r="E269" s="171" t="s">
        <v>953</v>
      </c>
      <c r="F269" s="172" t="s">
        <v>409</v>
      </c>
      <c r="G269" s="173" t="s">
        <v>253</v>
      </c>
      <c r="H269" s="174">
        <v>19.055</v>
      </c>
      <c r="I269" s="175"/>
      <c r="J269" s="176">
        <f>ROUND(I269*H269,2)</f>
        <v>0</v>
      </c>
      <c r="K269" s="172" t="s">
        <v>1</v>
      </c>
      <c r="L269" s="177"/>
      <c r="M269" s="178" t="s">
        <v>1</v>
      </c>
      <c r="N269" s="179" t="s">
        <v>46</v>
      </c>
      <c r="P269" s="142">
        <f>O269*H269</f>
        <v>0</v>
      </c>
      <c r="Q269" s="142">
        <v>0.31</v>
      </c>
      <c r="R269" s="142">
        <f>Q269*H269</f>
        <v>5.9070499999999999</v>
      </c>
      <c r="S269" s="142">
        <v>0</v>
      </c>
      <c r="T269" s="143">
        <f>S269*H269</f>
        <v>0</v>
      </c>
      <c r="AR269" s="144" t="s">
        <v>234</v>
      </c>
      <c r="AT269" s="144" t="s">
        <v>244</v>
      </c>
      <c r="AU269" s="144" t="s">
        <v>91</v>
      </c>
      <c r="AY269" s="18" t="s">
        <v>187</v>
      </c>
      <c r="BE269" s="145">
        <f>IF(N269="základní",J269,0)</f>
        <v>0</v>
      </c>
      <c r="BF269" s="145">
        <f>IF(N269="snížená",J269,0)</f>
        <v>0</v>
      </c>
      <c r="BG269" s="145">
        <f>IF(N269="zákl. přenesená",J269,0)</f>
        <v>0</v>
      </c>
      <c r="BH269" s="145">
        <f>IF(N269="sníž. přenesená",J269,0)</f>
        <v>0</v>
      </c>
      <c r="BI269" s="145">
        <f>IF(N269="nulová",J269,0)</f>
        <v>0</v>
      </c>
      <c r="BJ269" s="18" t="s">
        <v>21</v>
      </c>
      <c r="BK269" s="145">
        <f>ROUND(I269*H269,2)</f>
        <v>0</v>
      </c>
      <c r="BL269" s="18" t="s">
        <v>194</v>
      </c>
      <c r="BM269" s="144" t="s">
        <v>954</v>
      </c>
    </row>
    <row r="270" spans="2:65" s="1" customFormat="1" ht="28.8">
      <c r="B270" s="33"/>
      <c r="D270" s="147" t="s">
        <v>219</v>
      </c>
      <c r="F270" s="167" t="s">
        <v>950</v>
      </c>
      <c r="I270" s="168"/>
      <c r="L270" s="33"/>
      <c r="M270" s="169"/>
      <c r="T270" s="57"/>
      <c r="AT270" s="18" t="s">
        <v>219</v>
      </c>
      <c r="AU270" s="18" t="s">
        <v>91</v>
      </c>
    </row>
    <row r="271" spans="2:65" s="12" customFormat="1" ht="10.199999999999999">
      <c r="B271" s="146"/>
      <c r="D271" s="147" t="s">
        <v>196</v>
      </c>
      <c r="E271" s="148" t="s">
        <v>1</v>
      </c>
      <c r="F271" s="149" t="s">
        <v>955</v>
      </c>
      <c r="H271" s="150">
        <v>18.5</v>
      </c>
      <c r="I271" s="151"/>
      <c r="L271" s="146"/>
      <c r="M271" s="152"/>
      <c r="T271" s="153"/>
      <c r="AT271" s="148" t="s">
        <v>196</v>
      </c>
      <c r="AU271" s="148" t="s">
        <v>91</v>
      </c>
      <c r="AV271" s="12" t="s">
        <v>91</v>
      </c>
      <c r="AW271" s="12" t="s">
        <v>36</v>
      </c>
      <c r="AX271" s="12" t="s">
        <v>81</v>
      </c>
      <c r="AY271" s="148" t="s">
        <v>187</v>
      </c>
    </row>
    <row r="272" spans="2:65" s="12" customFormat="1" ht="10.199999999999999">
      <c r="B272" s="146"/>
      <c r="D272" s="147" t="s">
        <v>196</v>
      </c>
      <c r="E272" s="148" t="s">
        <v>1</v>
      </c>
      <c r="F272" s="149" t="s">
        <v>956</v>
      </c>
      <c r="H272" s="150">
        <v>19.055</v>
      </c>
      <c r="I272" s="151"/>
      <c r="L272" s="146"/>
      <c r="M272" s="152"/>
      <c r="T272" s="153"/>
      <c r="AT272" s="148" t="s">
        <v>196</v>
      </c>
      <c r="AU272" s="148" t="s">
        <v>91</v>
      </c>
      <c r="AV272" s="12" t="s">
        <v>91</v>
      </c>
      <c r="AW272" s="12" t="s">
        <v>36</v>
      </c>
      <c r="AX272" s="12" t="s">
        <v>21</v>
      </c>
      <c r="AY272" s="148" t="s">
        <v>187</v>
      </c>
    </row>
    <row r="273" spans="2:65" s="11" customFormat="1" ht="22.8" customHeight="1">
      <c r="B273" s="121"/>
      <c r="D273" s="122" t="s">
        <v>80</v>
      </c>
      <c r="E273" s="131" t="s">
        <v>234</v>
      </c>
      <c r="F273" s="131" t="s">
        <v>414</v>
      </c>
      <c r="I273" s="124"/>
      <c r="J273" s="132">
        <f>BK273</f>
        <v>0</v>
      </c>
      <c r="L273" s="121"/>
      <c r="M273" s="126"/>
      <c r="P273" s="127">
        <f>SUM(P274:P301)</f>
        <v>0</v>
      </c>
      <c r="R273" s="127">
        <f>SUM(R274:R301)</f>
        <v>7.9817737500000012</v>
      </c>
      <c r="T273" s="128">
        <f>SUM(T274:T301)</f>
        <v>9.0389599999999994</v>
      </c>
      <c r="AR273" s="122" t="s">
        <v>21</v>
      </c>
      <c r="AT273" s="129" t="s">
        <v>80</v>
      </c>
      <c r="AU273" s="129" t="s">
        <v>21</v>
      </c>
      <c r="AY273" s="122" t="s">
        <v>187</v>
      </c>
      <c r="BK273" s="130">
        <f>SUM(BK274:BK301)</f>
        <v>0</v>
      </c>
    </row>
    <row r="274" spans="2:65" s="1" customFormat="1" ht="16.5" customHeight="1">
      <c r="B274" s="33"/>
      <c r="C274" s="133" t="s">
        <v>419</v>
      </c>
      <c r="D274" s="133" t="s">
        <v>189</v>
      </c>
      <c r="E274" s="134" t="s">
        <v>416</v>
      </c>
      <c r="F274" s="135" t="s">
        <v>417</v>
      </c>
      <c r="G274" s="136" t="s">
        <v>201</v>
      </c>
      <c r="H274" s="137">
        <v>23.5</v>
      </c>
      <c r="I274" s="138"/>
      <c r="J274" s="139">
        <f>ROUND(I274*H274,2)</f>
        <v>0</v>
      </c>
      <c r="K274" s="135" t="s">
        <v>193</v>
      </c>
      <c r="L274" s="33"/>
      <c r="M274" s="140" t="s">
        <v>1</v>
      </c>
      <c r="N274" s="141" t="s">
        <v>46</v>
      </c>
      <c r="P274" s="142">
        <f>O274*H274</f>
        <v>0</v>
      </c>
      <c r="Q274" s="142">
        <v>1.0000000000000001E-5</v>
      </c>
      <c r="R274" s="142">
        <f>Q274*H274</f>
        <v>2.3500000000000002E-4</v>
      </c>
      <c r="S274" s="142">
        <v>0</v>
      </c>
      <c r="T274" s="143">
        <f>S274*H274</f>
        <v>0</v>
      </c>
      <c r="AR274" s="144" t="s">
        <v>194</v>
      </c>
      <c r="AT274" s="144" t="s">
        <v>189</v>
      </c>
      <c r="AU274" s="144" t="s">
        <v>91</v>
      </c>
      <c r="AY274" s="18" t="s">
        <v>187</v>
      </c>
      <c r="BE274" s="145">
        <f>IF(N274="základní",J274,0)</f>
        <v>0</v>
      </c>
      <c r="BF274" s="145">
        <f>IF(N274="snížená",J274,0)</f>
        <v>0</v>
      </c>
      <c r="BG274" s="145">
        <f>IF(N274="zákl. přenesená",J274,0)</f>
        <v>0</v>
      </c>
      <c r="BH274" s="145">
        <f>IF(N274="sníž. přenesená",J274,0)</f>
        <v>0</v>
      </c>
      <c r="BI274" s="145">
        <f>IF(N274="nulová",J274,0)</f>
        <v>0</v>
      </c>
      <c r="BJ274" s="18" t="s">
        <v>21</v>
      </c>
      <c r="BK274" s="145">
        <f>ROUND(I274*H274,2)</f>
        <v>0</v>
      </c>
      <c r="BL274" s="18" t="s">
        <v>194</v>
      </c>
      <c r="BM274" s="144" t="s">
        <v>957</v>
      </c>
    </row>
    <row r="275" spans="2:65" s="12" customFormat="1" ht="10.199999999999999">
      <c r="B275" s="146"/>
      <c r="D275" s="147" t="s">
        <v>196</v>
      </c>
      <c r="E275" s="148" t="s">
        <v>1</v>
      </c>
      <c r="F275" s="149" t="s">
        <v>958</v>
      </c>
      <c r="H275" s="150">
        <v>23.5</v>
      </c>
      <c r="I275" s="151"/>
      <c r="L275" s="146"/>
      <c r="M275" s="152"/>
      <c r="T275" s="153"/>
      <c r="AT275" s="148" t="s">
        <v>196</v>
      </c>
      <c r="AU275" s="148" t="s">
        <v>91</v>
      </c>
      <c r="AV275" s="12" t="s">
        <v>91</v>
      </c>
      <c r="AW275" s="12" t="s">
        <v>36</v>
      </c>
      <c r="AX275" s="12" t="s">
        <v>21</v>
      </c>
      <c r="AY275" s="148" t="s">
        <v>187</v>
      </c>
    </row>
    <row r="276" spans="2:65" s="1" customFormat="1" ht="16.5" customHeight="1">
      <c r="B276" s="33"/>
      <c r="C276" s="170" t="s">
        <v>424</v>
      </c>
      <c r="D276" s="170" t="s">
        <v>244</v>
      </c>
      <c r="E276" s="171" t="s">
        <v>420</v>
      </c>
      <c r="F276" s="172" t="s">
        <v>421</v>
      </c>
      <c r="G276" s="173" t="s">
        <v>201</v>
      </c>
      <c r="H276" s="174">
        <v>24.675000000000001</v>
      </c>
      <c r="I276" s="175"/>
      <c r="J276" s="176">
        <f>ROUND(I276*H276,2)</f>
        <v>0</v>
      </c>
      <c r="K276" s="172" t="s">
        <v>193</v>
      </c>
      <c r="L276" s="177"/>
      <c r="M276" s="178" t="s">
        <v>1</v>
      </c>
      <c r="N276" s="179" t="s">
        <v>46</v>
      </c>
      <c r="P276" s="142">
        <f>O276*H276</f>
        <v>0</v>
      </c>
      <c r="Q276" s="142">
        <v>1.4499999999999999E-3</v>
      </c>
      <c r="R276" s="142">
        <f>Q276*H276</f>
        <v>3.5778749999999998E-2</v>
      </c>
      <c r="S276" s="142">
        <v>0</v>
      </c>
      <c r="T276" s="143">
        <f>S276*H276</f>
        <v>0</v>
      </c>
      <c r="AR276" s="144" t="s">
        <v>234</v>
      </c>
      <c r="AT276" s="144" t="s">
        <v>244</v>
      </c>
      <c r="AU276" s="144" t="s">
        <v>91</v>
      </c>
      <c r="AY276" s="18" t="s">
        <v>187</v>
      </c>
      <c r="BE276" s="145">
        <f>IF(N276="základní",J276,0)</f>
        <v>0</v>
      </c>
      <c r="BF276" s="145">
        <f>IF(N276="snížená",J276,0)</f>
        <v>0</v>
      </c>
      <c r="BG276" s="145">
        <f>IF(N276="zákl. přenesená",J276,0)</f>
        <v>0</v>
      </c>
      <c r="BH276" s="145">
        <f>IF(N276="sníž. přenesená",J276,0)</f>
        <v>0</v>
      </c>
      <c r="BI276" s="145">
        <f>IF(N276="nulová",J276,0)</f>
        <v>0</v>
      </c>
      <c r="BJ276" s="18" t="s">
        <v>21</v>
      </c>
      <c r="BK276" s="145">
        <f>ROUND(I276*H276,2)</f>
        <v>0</v>
      </c>
      <c r="BL276" s="18" t="s">
        <v>194</v>
      </c>
      <c r="BM276" s="144" t="s">
        <v>959</v>
      </c>
    </row>
    <row r="277" spans="2:65" s="12" customFormat="1" ht="10.199999999999999">
      <c r="B277" s="146"/>
      <c r="D277" s="147" t="s">
        <v>196</v>
      </c>
      <c r="E277" s="148" t="s">
        <v>1</v>
      </c>
      <c r="F277" s="149" t="s">
        <v>958</v>
      </c>
      <c r="H277" s="150">
        <v>23.5</v>
      </c>
      <c r="I277" s="151"/>
      <c r="L277" s="146"/>
      <c r="M277" s="152"/>
      <c r="T277" s="153"/>
      <c r="AT277" s="148" t="s">
        <v>196</v>
      </c>
      <c r="AU277" s="148" t="s">
        <v>91</v>
      </c>
      <c r="AV277" s="12" t="s">
        <v>91</v>
      </c>
      <c r="AW277" s="12" t="s">
        <v>36</v>
      </c>
      <c r="AX277" s="12" t="s">
        <v>81</v>
      </c>
      <c r="AY277" s="148" t="s">
        <v>187</v>
      </c>
    </row>
    <row r="278" spans="2:65" s="12" customFormat="1" ht="10.199999999999999">
      <c r="B278" s="146"/>
      <c r="D278" s="147" t="s">
        <v>196</v>
      </c>
      <c r="E278" s="148" t="s">
        <v>1</v>
      </c>
      <c r="F278" s="149" t="s">
        <v>960</v>
      </c>
      <c r="H278" s="150">
        <v>24.675000000000001</v>
      </c>
      <c r="I278" s="151"/>
      <c r="L278" s="146"/>
      <c r="M278" s="152"/>
      <c r="T278" s="153"/>
      <c r="AT278" s="148" t="s">
        <v>196</v>
      </c>
      <c r="AU278" s="148" t="s">
        <v>91</v>
      </c>
      <c r="AV278" s="12" t="s">
        <v>91</v>
      </c>
      <c r="AW278" s="12" t="s">
        <v>36</v>
      </c>
      <c r="AX278" s="12" t="s">
        <v>21</v>
      </c>
      <c r="AY278" s="148" t="s">
        <v>187</v>
      </c>
    </row>
    <row r="279" spans="2:65" s="1" customFormat="1" ht="21.75" customHeight="1">
      <c r="B279" s="33"/>
      <c r="C279" s="133" t="s">
        <v>429</v>
      </c>
      <c r="D279" s="133" t="s">
        <v>189</v>
      </c>
      <c r="E279" s="134" t="s">
        <v>425</v>
      </c>
      <c r="F279" s="135" t="s">
        <v>426</v>
      </c>
      <c r="G279" s="136" t="s">
        <v>192</v>
      </c>
      <c r="H279" s="137">
        <v>0.71299999999999997</v>
      </c>
      <c r="I279" s="138"/>
      <c r="J279" s="139">
        <f>ROUND(I279*H279,2)</f>
        <v>0</v>
      </c>
      <c r="K279" s="135" t="s">
        <v>193</v>
      </c>
      <c r="L279" s="33"/>
      <c r="M279" s="140" t="s">
        <v>1</v>
      </c>
      <c r="N279" s="141" t="s">
        <v>46</v>
      </c>
      <c r="P279" s="142">
        <f>O279*H279</f>
        <v>0</v>
      </c>
      <c r="Q279" s="142">
        <v>0</v>
      </c>
      <c r="R279" s="142">
        <f>Q279*H279</f>
        <v>0</v>
      </c>
      <c r="S279" s="142">
        <v>1.92</v>
      </c>
      <c r="T279" s="143">
        <f>S279*H279</f>
        <v>1.36896</v>
      </c>
      <c r="AR279" s="144" t="s">
        <v>194</v>
      </c>
      <c r="AT279" s="144" t="s">
        <v>189</v>
      </c>
      <c r="AU279" s="144" t="s">
        <v>91</v>
      </c>
      <c r="AY279" s="18" t="s">
        <v>187</v>
      </c>
      <c r="BE279" s="145">
        <f>IF(N279="základní",J279,0)</f>
        <v>0</v>
      </c>
      <c r="BF279" s="145">
        <f>IF(N279="snížená",J279,0)</f>
        <v>0</v>
      </c>
      <c r="BG279" s="145">
        <f>IF(N279="zákl. přenesená",J279,0)</f>
        <v>0</v>
      </c>
      <c r="BH279" s="145">
        <f>IF(N279="sníž. přenesená",J279,0)</f>
        <v>0</v>
      </c>
      <c r="BI279" s="145">
        <f>IF(N279="nulová",J279,0)</f>
        <v>0</v>
      </c>
      <c r="BJ279" s="18" t="s">
        <v>21</v>
      </c>
      <c r="BK279" s="145">
        <f>ROUND(I279*H279,2)</f>
        <v>0</v>
      </c>
      <c r="BL279" s="18" t="s">
        <v>194</v>
      </c>
      <c r="BM279" s="144" t="s">
        <v>961</v>
      </c>
    </row>
    <row r="280" spans="2:65" s="12" customFormat="1" ht="10.199999999999999">
      <c r="B280" s="146"/>
      <c r="D280" s="147" t="s">
        <v>196</v>
      </c>
      <c r="E280" s="148" t="s">
        <v>1</v>
      </c>
      <c r="F280" s="149" t="s">
        <v>428</v>
      </c>
      <c r="H280" s="150">
        <v>0.71299999999999997</v>
      </c>
      <c r="I280" s="151"/>
      <c r="L280" s="146"/>
      <c r="M280" s="152"/>
      <c r="T280" s="153"/>
      <c r="AT280" s="148" t="s">
        <v>196</v>
      </c>
      <c r="AU280" s="148" t="s">
        <v>91</v>
      </c>
      <c r="AV280" s="12" t="s">
        <v>91</v>
      </c>
      <c r="AW280" s="12" t="s">
        <v>36</v>
      </c>
      <c r="AX280" s="12" t="s">
        <v>81</v>
      </c>
      <c r="AY280" s="148" t="s">
        <v>187</v>
      </c>
    </row>
    <row r="281" spans="2:65" s="13" customFormat="1" ht="10.199999999999999">
      <c r="B281" s="154"/>
      <c r="D281" s="147" t="s">
        <v>196</v>
      </c>
      <c r="E281" s="155" t="s">
        <v>1</v>
      </c>
      <c r="F281" s="156" t="s">
        <v>198</v>
      </c>
      <c r="H281" s="157">
        <v>0.71299999999999997</v>
      </c>
      <c r="I281" s="158"/>
      <c r="L281" s="154"/>
      <c r="M281" s="159"/>
      <c r="T281" s="160"/>
      <c r="AT281" s="155" t="s">
        <v>196</v>
      </c>
      <c r="AU281" s="155" t="s">
        <v>91</v>
      </c>
      <c r="AV281" s="13" t="s">
        <v>194</v>
      </c>
      <c r="AW281" s="13" t="s">
        <v>36</v>
      </c>
      <c r="AX281" s="13" t="s">
        <v>21</v>
      </c>
      <c r="AY281" s="155" t="s">
        <v>187</v>
      </c>
    </row>
    <row r="282" spans="2:65" s="1" customFormat="1" ht="24.15" customHeight="1">
      <c r="B282" s="33"/>
      <c r="C282" s="133" t="s">
        <v>436</v>
      </c>
      <c r="D282" s="133" t="s">
        <v>189</v>
      </c>
      <c r="E282" s="134" t="s">
        <v>430</v>
      </c>
      <c r="F282" s="135" t="s">
        <v>431</v>
      </c>
      <c r="G282" s="136" t="s">
        <v>432</v>
      </c>
      <c r="H282" s="137">
        <v>11</v>
      </c>
      <c r="I282" s="138"/>
      <c r="J282" s="139">
        <f>ROUND(I282*H282,2)</f>
        <v>0</v>
      </c>
      <c r="K282" s="135" t="s">
        <v>193</v>
      </c>
      <c r="L282" s="33"/>
      <c r="M282" s="140" t="s">
        <v>1</v>
      </c>
      <c r="N282" s="141" t="s">
        <v>46</v>
      </c>
      <c r="P282" s="142">
        <f>O282*H282</f>
        <v>0</v>
      </c>
      <c r="Q282" s="142">
        <v>0.62248000000000003</v>
      </c>
      <c r="R282" s="142">
        <f>Q282*H282</f>
        <v>6.8472800000000005</v>
      </c>
      <c r="S282" s="142">
        <v>0.62</v>
      </c>
      <c r="T282" s="143">
        <f>S282*H282</f>
        <v>6.82</v>
      </c>
      <c r="AR282" s="144" t="s">
        <v>194</v>
      </c>
      <c r="AT282" s="144" t="s">
        <v>189</v>
      </c>
      <c r="AU282" s="144" t="s">
        <v>91</v>
      </c>
      <c r="AY282" s="18" t="s">
        <v>187</v>
      </c>
      <c r="BE282" s="145">
        <f>IF(N282="základní",J282,0)</f>
        <v>0</v>
      </c>
      <c r="BF282" s="145">
        <f>IF(N282="snížená",J282,0)</f>
        <v>0</v>
      </c>
      <c r="BG282" s="145">
        <f>IF(N282="zákl. přenesená",J282,0)</f>
        <v>0</v>
      </c>
      <c r="BH282" s="145">
        <f>IF(N282="sníž. přenesená",J282,0)</f>
        <v>0</v>
      </c>
      <c r="BI282" s="145">
        <f>IF(N282="nulová",J282,0)</f>
        <v>0</v>
      </c>
      <c r="BJ282" s="18" t="s">
        <v>21</v>
      </c>
      <c r="BK282" s="145">
        <f>ROUND(I282*H282,2)</f>
        <v>0</v>
      </c>
      <c r="BL282" s="18" t="s">
        <v>194</v>
      </c>
      <c r="BM282" s="144" t="s">
        <v>962</v>
      </c>
    </row>
    <row r="283" spans="2:65" s="12" customFormat="1" ht="10.199999999999999">
      <c r="B283" s="146"/>
      <c r="D283" s="147" t="s">
        <v>196</v>
      </c>
      <c r="E283" s="148" t="s">
        <v>1</v>
      </c>
      <c r="F283" s="149" t="s">
        <v>434</v>
      </c>
      <c r="H283" s="150">
        <v>2</v>
      </c>
      <c r="I283" s="151"/>
      <c r="L283" s="146"/>
      <c r="M283" s="152"/>
      <c r="T283" s="153"/>
      <c r="AT283" s="148" t="s">
        <v>196</v>
      </c>
      <c r="AU283" s="148" t="s">
        <v>91</v>
      </c>
      <c r="AV283" s="12" t="s">
        <v>91</v>
      </c>
      <c r="AW283" s="12" t="s">
        <v>36</v>
      </c>
      <c r="AX283" s="12" t="s">
        <v>81</v>
      </c>
      <c r="AY283" s="148" t="s">
        <v>187</v>
      </c>
    </row>
    <row r="284" spans="2:65" s="12" customFormat="1" ht="10.199999999999999">
      <c r="B284" s="146"/>
      <c r="D284" s="147" t="s">
        <v>196</v>
      </c>
      <c r="E284" s="148" t="s">
        <v>1</v>
      </c>
      <c r="F284" s="149" t="s">
        <v>963</v>
      </c>
      <c r="H284" s="150">
        <v>9</v>
      </c>
      <c r="I284" s="151"/>
      <c r="L284" s="146"/>
      <c r="M284" s="152"/>
      <c r="T284" s="153"/>
      <c r="AT284" s="148" t="s">
        <v>196</v>
      </c>
      <c r="AU284" s="148" t="s">
        <v>91</v>
      </c>
      <c r="AV284" s="12" t="s">
        <v>91</v>
      </c>
      <c r="AW284" s="12" t="s">
        <v>36</v>
      </c>
      <c r="AX284" s="12" t="s">
        <v>81</v>
      </c>
      <c r="AY284" s="148" t="s">
        <v>187</v>
      </c>
    </row>
    <row r="285" spans="2:65" s="13" customFormat="1" ht="10.199999999999999">
      <c r="B285" s="154"/>
      <c r="D285" s="147" t="s">
        <v>196</v>
      </c>
      <c r="E285" s="155" t="s">
        <v>1</v>
      </c>
      <c r="F285" s="156" t="s">
        <v>198</v>
      </c>
      <c r="H285" s="157">
        <v>11</v>
      </c>
      <c r="I285" s="158"/>
      <c r="L285" s="154"/>
      <c r="M285" s="159"/>
      <c r="T285" s="160"/>
      <c r="AT285" s="155" t="s">
        <v>196</v>
      </c>
      <c r="AU285" s="155" t="s">
        <v>91</v>
      </c>
      <c r="AV285" s="13" t="s">
        <v>194</v>
      </c>
      <c r="AW285" s="13" t="s">
        <v>36</v>
      </c>
      <c r="AX285" s="13" t="s">
        <v>21</v>
      </c>
      <c r="AY285" s="155" t="s">
        <v>187</v>
      </c>
    </row>
    <row r="286" spans="2:65" s="1" customFormat="1" ht="16.5" customHeight="1">
      <c r="B286" s="33"/>
      <c r="C286" s="170" t="s">
        <v>441</v>
      </c>
      <c r="D286" s="170" t="s">
        <v>244</v>
      </c>
      <c r="E286" s="171" t="s">
        <v>437</v>
      </c>
      <c r="F286" s="172" t="s">
        <v>438</v>
      </c>
      <c r="G286" s="173" t="s">
        <v>432</v>
      </c>
      <c r="H286" s="174">
        <v>5</v>
      </c>
      <c r="I286" s="175"/>
      <c r="J286" s="176">
        <f>ROUND(I286*H286,2)</f>
        <v>0</v>
      </c>
      <c r="K286" s="172" t="s">
        <v>193</v>
      </c>
      <c r="L286" s="177"/>
      <c r="M286" s="178" t="s">
        <v>1</v>
      </c>
      <c r="N286" s="179" t="s">
        <v>46</v>
      </c>
      <c r="P286" s="142">
        <f>O286*H286</f>
        <v>0</v>
      </c>
      <c r="Q286" s="142">
        <v>7.9000000000000001E-2</v>
      </c>
      <c r="R286" s="142">
        <f>Q286*H286</f>
        <v>0.39500000000000002</v>
      </c>
      <c r="S286" s="142">
        <v>0</v>
      </c>
      <c r="T286" s="143">
        <f>S286*H286</f>
        <v>0</v>
      </c>
      <c r="AR286" s="144" t="s">
        <v>234</v>
      </c>
      <c r="AT286" s="144" t="s">
        <v>244</v>
      </c>
      <c r="AU286" s="144" t="s">
        <v>91</v>
      </c>
      <c r="AY286" s="18" t="s">
        <v>187</v>
      </c>
      <c r="BE286" s="145">
        <f>IF(N286="základní",J286,0)</f>
        <v>0</v>
      </c>
      <c r="BF286" s="145">
        <f>IF(N286="snížená",J286,0)</f>
        <v>0</v>
      </c>
      <c r="BG286" s="145">
        <f>IF(N286="zákl. přenesená",J286,0)</f>
        <v>0</v>
      </c>
      <c r="BH286" s="145">
        <f>IF(N286="sníž. přenesená",J286,0)</f>
        <v>0</v>
      </c>
      <c r="BI286" s="145">
        <f>IF(N286="nulová",J286,0)</f>
        <v>0</v>
      </c>
      <c r="BJ286" s="18" t="s">
        <v>21</v>
      </c>
      <c r="BK286" s="145">
        <f>ROUND(I286*H286,2)</f>
        <v>0</v>
      </c>
      <c r="BL286" s="18" t="s">
        <v>194</v>
      </c>
      <c r="BM286" s="144" t="s">
        <v>964</v>
      </c>
    </row>
    <row r="287" spans="2:65" s="1" customFormat="1" ht="19.2">
      <c r="B287" s="33"/>
      <c r="D287" s="147" t="s">
        <v>219</v>
      </c>
      <c r="F287" s="167" t="s">
        <v>440</v>
      </c>
      <c r="I287" s="168"/>
      <c r="L287" s="33"/>
      <c r="M287" s="169"/>
      <c r="T287" s="57"/>
      <c r="AT287" s="18" t="s">
        <v>219</v>
      </c>
      <c r="AU287" s="18" t="s">
        <v>91</v>
      </c>
    </row>
    <row r="288" spans="2:65" s="12" customFormat="1" ht="10.199999999999999">
      <c r="B288" s="146"/>
      <c r="D288" s="147" t="s">
        <v>196</v>
      </c>
      <c r="E288" s="148" t="s">
        <v>1</v>
      </c>
      <c r="F288" s="149" t="s">
        <v>215</v>
      </c>
      <c r="H288" s="150">
        <v>5</v>
      </c>
      <c r="I288" s="151"/>
      <c r="L288" s="146"/>
      <c r="M288" s="152"/>
      <c r="T288" s="153"/>
      <c r="AT288" s="148" t="s">
        <v>196</v>
      </c>
      <c r="AU288" s="148" t="s">
        <v>91</v>
      </c>
      <c r="AV288" s="12" t="s">
        <v>91</v>
      </c>
      <c r="AW288" s="12" t="s">
        <v>36</v>
      </c>
      <c r="AX288" s="12" t="s">
        <v>21</v>
      </c>
      <c r="AY288" s="148" t="s">
        <v>187</v>
      </c>
    </row>
    <row r="289" spans="2:65" s="1" customFormat="1" ht="16.5" customHeight="1">
      <c r="B289" s="33"/>
      <c r="C289" s="170" t="s">
        <v>446</v>
      </c>
      <c r="D289" s="170" t="s">
        <v>244</v>
      </c>
      <c r="E289" s="171" t="s">
        <v>965</v>
      </c>
      <c r="F289" s="172" t="s">
        <v>966</v>
      </c>
      <c r="G289" s="173" t="s">
        <v>432</v>
      </c>
      <c r="H289" s="174">
        <v>4</v>
      </c>
      <c r="I289" s="175"/>
      <c r="J289" s="176">
        <f>ROUND(I289*H289,2)</f>
        <v>0</v>
      </c>
      <c r="K289" s="172" t="s">
        <v>193</v>
      </c>
      <c r="L289" s="177"/>
      <c r="M289" s="178" t="s">
        <v>1</v>
      </c>
      <c r="N289" s="179" t="s">
        <v>46</v>
      </c>
      <c r="P289" s="142">
        <f>O289*H289</f>
        <v>0</v>
      </c>
      <c r="Q289" s="142">
        <v>6.5000000000000002E-2</v>
      </c>
      <c r="R289" s="142">
        <f>Q289*H289</f>
        <v>0.26</v>
      </c>
      <c r="S289" s="142">
        <v>0</v>
      </c>
      <c r="T289" s="143">
        <f>S289*H289</f>
        <v>0</v>
      </c>
      <c r="AR289" s="144" t="s">
        <v>234</v>
      </c>
      <c r="AT289" s="144" t="s">
        <v>244</v>
      </c>
      <c r="AU289" s="144" t="s">
        <v>91</v>
      </c>
      <c r="AY289" s="18" t="s">
        <v>187</v>
      </c>
      <c r="BE289" s="145">
        <f>IF(N289="základní",J289,0)</f>
        <v>0</v>
      </c>
      <c r="BF289" s="145">
        <f>IF(N289="snížená",J289,0)</f>
        <v>0</v>
      </c>
      <c r="BG289" s="145">
        <f>IF(N289="zákl. přenesená",J289,0)</f>
        <v>0</v>
      </c>
      <c r="BH289" s="145">
        <f>IF(N289="sníž. přenesená",J289,0)</f>
        <v>0</v>
      </c>
      <c r="BI289" s="145">
        <f>IF(N289="nulová",J289,0)</f>
        <v>0</v>
      </c>
      <c r="BJ289" s="18" t="s">
        <v>21</v>
      </c>
      <c r="BK289" s="145">
        <f>ROUND(I289*H289,2)</f>
        <v>0</v>
      </c>
      <c r="BL289" s="18" t="s">
        <v>194</v>
      </c>
      <c r="BM289" s="144" t="s">
        <v>967</v>
      </c>
    </row>
    <row r="290" spans="2:65" s="12" customFormat="1" ht="10.199999999999999">
      <c r="B290" s="146"/>
      <c r="D290" s="147" t="s">
        <v>196</v>
      </c>
      <c r="E290" s="148" t="s">
        <v>1</v>
      </c>
      <c r="F290" s="149" t="s">
        <v>194</v>
      </c>
      <c r="H290" s="150">
        <v>4</v>
      </c>
      <c r="I290" s="151"/>
      <c r="L290" s="146"/>
      <c r="M290" s="152"/>
      <c r="T290" s="153"/>
      <c r="AT290" s="148" t="s">
        <v>196</v>
      </c>
      <c r="AU290" s="148" t="s">
        <v>91</v>
      </c>
      <c r="AV290" s="12" t="s">
        <v>91</v>
      </c>
      <c r="AW290" s="12" t="s">
        <v>36</v>
      </c>
      <c r="AX290" s="12" t="s">
        <v>21</v>
      </c>
      <c r="AY290" s="148" t="s">
        <v>187</v>
      </c>
    </row>
    <row r="291" spans="2:65" s="1" customFormat="1" ht="16.5" customHeight="1">
      <c r="B291" s="33"/>
      <c r="C291" s="170" t="s">
        <v>451</v>
      </c>
      <c r="D291" s="170" t="s">
        <v>244</v>
      </c>
      <c r="E291" s="171" t="s">
        <v>442</v>
      </c>
      <c r="F291" s="172" t="s">
        <v>443</v>
      </c>
      <c r="G291" s="173" t="s">
        <v>432</v>
      </c>
      <c r="H291" s="174">
        <v>2</v>
      </c>
      <c r="I291" s="175"/>
      <c r="J291" s="176">
        <f>ROUND(I291*H291,2)</f>
        <v>0</v>
      </c>
      <c r="K291" s="172" t="s">
        <v>193</v>
      </c>
      <c r="L291" s="177"/>
      <c r="M291" s="178" t="s">
        <v>1</v>
      </c>
      <c r="N291" s="179" t="s">
        <v>46</v>
      </c>
      <c r="P291" s="142">
        <f>O291*H291</f>
        <v>0</v>
      </c>
      <c r="Q291" s="142">
        <v>2.1000000000000001E-2</v>
      </c>
      <c r="R291" s="142">
        <f>Q291*H291</f>
        <v>4.2000000000000003E-2</v>
      </c>
      <c r="S291" s="142">
        <v>0</v>
      </c>
      <c r="T291" s="143">
        <f>S291*H291</f>
        <v>0</v>
      </c>
      <c r="AR291" s="144" t="s">
        <v>234</v>
      </c>
      <c r="AT291" s="144" t="s">
        <v>244</v>
      </c>
      <c r="AU291" s="144" t="s">
        <v>91</v>
      </c>
      <c r="AY291" s="18" t="s">
        <v>187</v>
      </c>
      <c r="BE291" s="145">
        <f>IF(N291="základní",J291,0)</f>
        <v>0</v>
      </c>
      <c r="BF291" s="145">
        <f>IF(N291="snížená",J291,0)</f>
        <v>0</v>
      </c>
      <c r="BG291" s="145">
        <f>IF(N291="zákl. přenesená",J291,0)</f>
        <v>0</v>
      </c>
      <c r="BH291" s="145">
        <f>IF(N291="sníž. přenesená",J291,0)</f>
        <v>0</v>
      </c>
      <c r="BI291" s="145">
        <f>IF(N291="nulová",J291,0)</f>
        <v>0</v>
      </c>
      <c r="BJ291" s="18" t="s">
        <v>21</v>
      </c>
      <c r="BK291" s="145">
        <f>ROUND(I291*H291,2)</f>
        <v>0</v>
      </c>
      <c r="BL291" s="18" t="s">
        <v>194</v>
      </c>
      <c r="BM291" s="144" t="s">
        <v>968</v>
      </c>
    </row>
    <row r="292" spans="2:65" s="1" customFormat="1" ht="19.2">
      <c r="B292" s="33"/>
      <c r="D292" s="147" t="s">
        <v>219</v>
      </c>
      <c r="F292" s="167" t="s">
        <v>445</v>
      </c>
      <c r="I292" s="168"/>
      <c r="L292" s="33"/>
      <c r="M292" s="169"/>
      <c r="T292" s="57"/>
      <c r="AT292" s="18" t="s">
        <v>219</v>
      </c>
      <c r="AU292" s="18" t="s">
        <v>91</v>
      </c>
    </row>
    <row r="293" spans="2:65" s="12" customFormat="1" ht="10.199999999999999">
      <c r="B293" s="146"/>
      <c r="D293" s="147" t="s">
        <v>196</v>
      </c>
      <c r="E293" s="148" t="s">
        <v>1</v>
      </c>
      <c r="F293" s="149" t="s">
        <v>91</v>
      </c>
      <c r="H293" s="150">
        <v>2</v>
      </c>
      <c r="I293" s="151"/>
      <c r="L293" s="146"/>
      <c r="M293" s="152"/>
      <c r="T293" s="153"/>
      <c r="AT293" s="148" t="s">
        <v>196</v>
      </c>
      <c r="AU293" s="148" t="s">
        <v>91</v>
      </c>
      <c r="AV293" s="12" t="s">
        <v>91</v>
      </c>
      <c r="AW293" s="12" t="s">
        <v>36</v>
      </c>
      <c r="AX293" s="12" t="s">
        <v>21</v>
      </c>
      <c r="AY293" s="148" t="s">
        <v>187</v>
      </c>
    </row>
    <row r="294" spans="2:65" s="1" customFormat="1" ht="16.5" customHeight="1">
      <c r="B294" s="33"/>
      <c r="C294" s="133" t="s">
        <v>455</v>
      </c>
      <c r="D294" s="133" t="s">
        <v>189</v>
      </c>
      <c r="E294" s="134" t="s">
        <v>447</v>
      </c>
      <c r="F294" s="135" t="s">
        <v>448</v>
      </c>
      <c r="G294" s="136" t="s">
        <v>432</v>
      </c>
      <c r="H294" s="137">
        <v>4</v>
      </c>
      <c r="I294" s="138"/>
      <c r="J294" s="139">
        <f>ROUND(I294*H294,2)</f>
        <v>0</v>
      </c>
      <c r="K294" s="135" t="s">
        <v>193</v>
      </c>
      <c r="L294" s="33"/>
      <c r="M294" s="140" t="s">
        <v>1</v>
      </c>
      <c r="N294" s="141" t="s">
        <v>46</v>
      </c>
      <c r="P294" s="142">
        <f>O294*H294</f>
        <v>0</v>
      </c>
      <c r="Q294" s="142">
        <v>0.10037</v>
      </c>
      <c r="R294" s="142">
        <f>Q294*H294</f>
        <v>0.40148</v>
      </c>
      <c r="S294" s="142">
        <v>0.1</v>
      </c>
      <c r="T294" s="143">
        <f>S294*H294</f>
        <v>0.4</v>
      </c>
      <c r="AR294" s="144" t="s">
        <v>194</v>
      </c>
      <c r="AT294" s="144" t="s">
        <v>189</v>
      </c>
      <c r="AU294" s="144" t="s">
        <v>91</v>
      </c>
      <c r="AY294" s="18" t="s">
        <v>187</v>
      </c>
      <c r="BE294" s="145">
        <f>IF(N294="základní",J294,0)</f>
        <v>0</v>
      </c>
      <c r="BF294" s="145">
        <f>IF(N294="snížená",J294,0)</f>
        <v>0</v>
      </c>
      <c r="BG294" s="145">
        <f>IF(N294="zákl. přenesená",J294,0)</f>
        <v>0</v>
      </c>
      <c r="BH294" s="145">
        <f>IF(N294="sníž. přenesená",J294,0)</f>
        <v>0</v>
      </c>
      <c r="BI294" s="145">
        <f>IF(N294="nulová",J294,0)</f>
        <v>0</v>
      </c>
      <c r="BJ294" s="18" t="s">
        <v>21</v>
      </c>
      <c r="BK294" s="145">
        <f>ROUND(I294*H294,2)</f>
        <v>0</v>
      </c>
      <c r="BL294" s="18" t="s">
        <v>194</v>
      </c>
      <c r="BM294" s="144" t="s">
        <v>969</v>
      </c>
    </row>
    <row r="295" spans="2:65" s="1" customFormat="1" ht="19.2">
      <c r="B295" s="33"/>
      <c r="D295" s="147" t="s">
        <v>219</v>
      </c>
      <c r="F295" s="167" t="s">
        <v>450</v>
      </c>
      <c r="I295" s="168"/>
      <c r="L295" s="33"/>
      <c r="M295" s="169"/>
      <c r="T295" s="57"/>
      <c r="AT295" s="18" t="s">
        <v>219</v>
      </c>
      <c r="AU295" s="18" t="s">
        <v>91</v>
      </c>
    </row>
    <row r="296" spans="2:65" s="12" customFormat="1" ht="10.199999999999999">
      <c r="B296" s="146"/>
      <c r="D296" s="147" t="s">
        <v>196</v>
      </c>
      <c r="E296" s="148" t="s">
        <v>1</v>
      </c>
      <c r="F296" s="149" t="s">
        <v>194</v>
      </c>
      <c r="H296" s="150">
        <v>4</v>
      </c>
      <c r="I296" s="151"/>
      <c r="L296" s="146"/>
      <c r="M296" s="152"/>
      <c r="T296" s="153"/>
      <c r="AT296" s="148" t="s">
        <v>196</v>
      </c>
      <c r="AU296" s="148" t="s">
        <v>91</v>
      </c>
      <c r="AV296" s="12" t="s">
        <v>91</v>
      </c>
      <c r="AW296" s="12" t="s">
        <v>36</v>
      </c>
      <c r="AX296" s="12" t="s">
        <v>21</v>
      </c>
      <c r="AY296" s="148" t="s">
        <v>187</v>
      </c>
    </row>
    <row r="297" spans="2:65" s="1" customFormat="1" ht="16.5" customHeight="1">
      <c r="B297" s="33"/>
      <c r="C297" s="133" t="s">
        <v>461</v>
      </c>
      <c r="D297" s="133" t="s">
        <v>189</v>
      </c>
      <c r="E297" s="134" t="s">
        <v>452</v>
      </c>
      <c r="F297" s="135" t="s">
        <v>453</v>
      </c>
      <c r="G297" s="136" t="s">
        <v>432</v>
      </c>
      <c r="H297" s="137">
        <v>3</v>
      </c>
      <c r="I297" s="138"/>
      <c r="J297" s="139">
        <f>ROUND(I297*H297,2)</f>
        <v>0</v>
      </c>
      <c r="K297" s="135" t="s">
        <v>193</v>
      </c>
      <c r="L297" s="33"/>
      <c r="M297" s="140" t="s">
        <v>1</v>
      </c>
      <c r="N297" s="141" t="s">
        <v>46</v>
      </c>
      <c r="P297" s="142">
        <f>O297*H297</f>
        <v>0</v>
      </c>
      <c r="Q297" s="142">
        <v>0</v>
      </c>
      <c r="R297" s="142">
        <f>Q297*H297</f>
        <v>0</v>
      </c>
      <c r="S297" s="142">
        <v>0.15</v>
      </c>
      <c r="T297" s="143">
        <f>S297*H297</f>
        <v>0.44999999999999996</v>
      </c>
      <c r="AR297" s="144" t="s">
        <v>194</v>
      </c>
      <c r="AT297" s="144" t="s">
        <v>189</v>
      </c>
      <c r="AU297" s="144" t="s">
        <v>91</v>
      </c>
      <c r="AY297" s="18" t="s">
        <v>187</v>
      </c>
      <c r="BE297" s="145">
        <f>IF(N297="základní",J297,0)</f>
        <v>0</v>
      </c>
      <c r="BF297" s="145">
        <f>IF(N297="snížená",J297,0)</f>
        <v>0</v>
      </c>
      <c r="BG297" s="145">
        <f>IF(N297="zákl. přenesená",J297,0)</f>
        <v>0</v>
      </c>
      <c r="BH297" s="145">
        <f>IF(N297="sníž. přenesená",J297,0)</f>
        <v>0</v>
      </c>
      <c r="BI297" s="145">
        <f>IF(N297="nulová",J297,0)</f>
        <v>0</v>
      </c>
      <c r="BJ297" s="18" t="s">
        <v>21</v>
      </c>
      <c r="BK297" s="145">
        <f>ROUND(I297*H297,2)</f>
        <v>0</v>
      </c>
      <c r="BL297" s="18" t="s">
        <v>194</v>
      </c>
      <c r="BM297" s="144" t="s">
        <v>970</v>
      </c>
    </row>
    <row r="298" spans="2:65" s="12" customFormat="1" ht="10.199999999999999">
      <c r="B298" s="146"/>
      <c r="D298" s="147" t="s">
        <v>196</v>
      </c>
      <c r="E298" s="148" t="s">
        <v>1</v>
      </c>
      <c r="F298" s="149" t="s">
        <v>205</v>
      </c>
      <c r="H298" s="150">
        <v>3</v>
      </c>
      <c r="I298" s="151"/>
      <c r="L298" s="146"/>
      <c r="M298" s="152"/>
      <c r="T298" s="153"/>
      <c r="AT298" s="148" t="s">
        <v>196</v>
      </c>
      <c r="AU298" s="148" t="s">
        <v>91</v>
      </c>
      <c r="AV298" s="12" t="s">
        <v>91</v>
      </c>
      <c r="AW298" s="12" t="s">
        <v>36</v>
      </c>
      <c r="AX298" s="12" t="s">
        <v>81</v>
      </c>
      <c r="AY298" s="148" t="s">
        <v>187</v>
      </c>
    </row>
    <row r="299" spans="2:65" s="13" customFormat="1" ht="10.199999999999999">
      <c r="B299" s="154"/>
      <c r="D299" s="147" t="s">
        <v>196</v>
      </c>
      <c r="E299" s="155" t="s">
        <v>1</v>
      </c>
      <c r="F299" s="156" t="s">
        <v>198</v>
      </c>
      <c r="H299" s="157">
        <v>3</v>
      </c>
      <c r="I299" s="158"/>
      <c r="L299" s="154"/>
      <c r="M299" s="159"/>
      <c r="T299" s="160"/>
      <c r="AT299" s="155" t="s">
        <v>196</v>
      </c>
      <c r="AU299" s="155" t="s">
        <v>91</v>
      </c>
      <c r="AV299" s="13" t="s">
        <v>194</v>
      </c>
      <c r="AW299" s="13" t="s">
        <v>36</v>
      </c>
      <c r="AX299" s="13" t="s">
        <v>21</v>
      </c>
      <c r="AY299" s="155" t="s">
        <v>187</v>
      </c>
    </row>
    <row r="300" spans="2:65" s="1" customFormat="1" ht="16.5" customHeight="1">
      <c r="B300" s="33"/>
      <c r="C300" s="133" t="s">
        <v>467</v>
      </c>
      <c r="D300" s="133" t="s">
        <v>189</v>
      </c>
      <c r="E300" s="134" t="s">
        <v>456</v>
      </c>
      <c r="F300" s="135" t="s">
        <v>457</v>
      </c>
      <c r="G300" s="136" t="s">
        <v>432</v>
      </c>
      <c r="H300" s="137">
        <v>3</v>
      </c>
      <c r="I300" s="138"/>
      <c r="J300" s="139">
        <f>ROUND(I300*H300,2)</f>
        <v>0</v>
      </c>
      <c r="K300" s="135" t="s">
        <v>1</v>
      </c>
      <c r="L300" s="33"/>
      <c r="M300" s="140" t="s">
        <v>1</v>
      </c>
      <c r="N300" s="141" t="s">
        <v>46</v>
      </c>
      <c r="P300" s="142">
        <f>O300*H300</f>
        <v>0</v>
      </c>
      <c r="Q300" s="142">
        <v>0</v>
      </c>
      <c r="R300" s="142">
        <f>Q300*H300</f>
        <v>0</v>
      </c>
      <c r="S300" s="142">
        <v>0</v>
      </c>
      <c r="T300" s="143">
        <f>S300*H300</f>
        <v>0</v>
      </c>
      <c r="AR300" s="144" t="s">
        <v>194</v>
      </c>
      <c r="AT300" s="144" t="s">
        <v>189</v>
      </c>
      <c r="AU300" s="144" t="s">
        <v>91</v>
      </c>
      <c r="AY300" s="18" t="s">
        <v>187</v>
      </c>
      <c r="BE300" s="145">
        <f>IF(N300="základní",J300,0)</f>
        <v>0</v>
      </c>
      <c r="BF300" s="145">
        <f>IF(N300="snížená",J300,0)</f>
        <v>0</v>
      </c>
      <c r="BG300" s="145">
        <f>IF(N300="zákl. přenesená",J300,0)</f>
        <v>0</v>
      </c>
      <c r="BH300" s="145">
        <f>IF(N300="sníž. přenesená",J300,0)</f>
        <v>0</v>
      </c>
      <c r="BI300" s="145">
        <f>IF(N300="nulová",J300,0)</f>
        <v>0</v>
      </c>
      <c r="BJ300" s="18" t="s">
        <v>21</v>
      </c>
      <c r="BK300" s="145">
        <f>ROUND(I300*H300,2)</f>
        <v>0</v>
      </c>
      <c r="BL300" s="18" t="s">
        <v>194</v>
      </c>
      <c r="BM300" s="144" t="s">
        <v>971</v>
      </c>
    </row>
    <row r="301" spans="2:65" s="12" customFormat="1" ht="10.199999999999999">
      <c r="B301" s="146"/>
      <c r="D301" s="147" t="s">
        <v>196</v>
      </c>
      <c r="E301" s="148" t="s">
        <v>1</v>
      </c>
      <c r="F301" s="149" t="s">
        <v>459</v>
      </c>
      <c r="H301" s="150">
        <v>3</v>
      </c>
      <c r="I301" s="151"/>
      <c r="L301" s="146"/>
      <c r="M301" s="152"/>
      <c r="T301" s="153"/>
      <c r="AT301" s="148" t="s">
        <v>196</v>
      </c>
      <c r="AU301" s="148" t="s">
        <v>91</v>
      </c>
      <c r="AV301" s="12" t="s">
        <v>91</v>
      </c>
      <c r="AW301" s="12" t="s">
        <v>36</v>
      </c>
      <c r="AX301" s="12" t="s">
        <v>21</v>
      </c>
      <c r="AY301" s="148" t="s">
        <v>187</v>
      </c>
    </row>
    <row r="302" spans="2:65" s="11" customFormat="1" ht="22.8" customHeight="1">
      <c r="B302" s="121"/>
      <c r="D302" s="122" t="s">
        <v>80</v>
      </c>
      <c r="E302" s="131" t="s">
        <v>239</v>
      </c>
      <c r="F302" s="131" t="s">
        <v>460</v>
      </c>
      <c r="I302" s="124"/>
      <c r="J302" s="132">
        <f>BK302</f>
        <v>0</v>
      </c>
      <c r="L302" s="121"/>
      <c r="M302" s="126"/>
      <c r="P302" s="127">
        <f>P303+SUM(P304:P345)</f>
        <v>0</v>
      </c>
      <c r="R302" s="127">
        <f>R303+SUM(R304:R345)</f>
        <v>73.982830000000007</v>
      </c>
      <c r="T302" s="128">
        <f>T303+SUM(T304:T345)</f>
        <v>1361.4269999999999</v>
      </c>
      <c r="AR302" s="122" t="s">
        <v>21</v>
      </c>
      <c r="AT302" s="129" t="s">
        <v>80</v>
      </c>
      <c r="AU302" s="129" t="s">
        <v>21</v>
      </c>
      <c r="AY302" s="122" t="s">
        <v>187</v>
      </c>
      <c r="BK302" s="130">
        <f>BK303+SUM(BK304:BK345)</f>
        <v>0</v>
      </c>
    </row>
    <row r="303" spans="2:65" s="1" customFormat="1" ht="37.799999999999997" customHeight="1">
      <c r="B303" s="33"/>
      <c r="C303" s="133" t="s">
        <v>472</v>
      </c>
      <c r="D303" s="133" t="s">
        <v>189</v>
      </c>
      <c r="E303" s="134" t="s">
        <v>491</v>
      </c>
      <c r="F303" s="135" t="s">
        <v>492</v>
      </c>
      <c r="G303" s="136" t="s">
        <v>201</v>
      </c>
      <c r="H303" s="137">
        <v>373.8</v>
      </c>
      <c r="I303" s="138"/>
      <c r="J303" s="139">
        <f>ROUND(I303*H303,2)</f>
        <v>0</v>
      </c>
      <c r="K303" s="135" t="s">
        <v>193</v>
      </c>
      <c r="L303" s="33"/>
      <c r="M303" s="140" t="s">
        <v>1</v>
      </c>
      <c r="N303" s="141" t="s">
        <v>46</v>
      </c>
      <c r="P303" s="142">
        <f>O303*H303</f>
        <v>0</v>
      </c>
      <c r="Q303" s="142">
        <v>8.9779999999999999E-2</v>
      </c>
      <c r="R303" s="142">
        <f>Q303*H303</f>
        <v>33.559764000000001</v>
      </c>
      <c r="S303" s="142">
        <v>0</v>
      </c>
      <c r="T303" s="143">
        <f>S303*H303</f>
        <v>0</v>
      </c>
      <c r="AR303" s="144" t="s">
        <v>194</v>
      </c>
      <c r="AT303" s="144" t="s">
        <v>189</v>
      </c>
      <c r="AU303" s="144" t="s">
        <v>91</v>
      </c>
      <c r="AY303" s="18" t="s">
        <v>187</v>
      </c>
      <c r="BE303" s="145">
        <f>IF(N303="základní",J303,0)</f>
        <v>0</v>
      </c>
      <c r="BF303" s="145">
        <f>IF(N303="snížená",J303,0)</f>
        <v>0</v>
      </c>
      <c r="BG303" s="145">
        <f>IF(N303="zákl. přenesená",J303,0)</f>
        <v>0</v>
      </c>
      <c r="BH303" s="145">
        <f>IF(N303="sníž. přenesená",J303,0)</f>
        <v>0</v>
      </c>
      <c r="BI303" s="145">
        <f>IF(N303="nulová",J303,0)</f>
        <v>0</v>
      </c>
      <c r="BJ303" s="18" t="s">
        <v>21</v>
      </c>
      <c r="BK303" s="145">
        <f>ROUND(I303*H303,2)</f>
        <v>0</v>
      </c>
      <c r="BL303" s="18" t="s">
        <v>194</v>
      </c>
      <c r="BM303" s="144" t="s">
        <v>972</v>
      </c>
    </row>
    <row r="304" spans="2:65" s="1" customFormat="1" ht="19.2">
      <c r="B304" s="33"/>
      <c r="D304" s="147" t="s">
        <v>219</v>
      </c>
      <c r="F304" s="167" t="s">
        <v>494</v>
      </c>
      <c r="I304" s="168"/>
      <c r="L304" s="33"/>
      <c r="M304" s="169"/>
      <c r="T304" s="57"/>
      <c r="AT304" s="18" t="s">
        <v>219</v>
      </c>
      <c r="AU304" s="18" t="s">
        <v>91</v>
      </c>
    </row>
    <row r="305" spans="2:65" s="12" customFormat="1" ht="10.199999999999999">
      <c r="B305" s="146"/>
      <c r="D305" s="147" t="s">
        <v>196</v>
      </c>
      <c r="E305" s="148" t="s">
        <v>1</v>
      </c>
      <c r="F305" s="149" t="s">
        <v>973</v>
      </c>
      <c r="H305" s="150">
        <v>373.8</v>
      </c>
      <c r="I305" s="151"/>
      <c r="L305" s="146"/>
      <c r="M305" s="152"/>
      <c r="T305" s="153"/>
      <c r="AT305" s="148" t="s">
        <v>196</v>
      </c>
      <c r="AU305" s="148" t="s">
        <v>91</v>
      </c>
      <c r="AV305" s="12" t="s">
        <v>91</v>
      </c>
      <c r="AW305" s="12" t="s">
        <v>36</v>
      </c>
      <c r="AX305" s="12" t="s">
        <v>81</v>
      </c>
      <c r="AY305" s="148" t="s">
        <v>187</v>
      </c>
    </row>
    <row r="306" spans="2:65" s="13" customFormat="1" ht="10.199999999999999">
      <c r="B306" s="154"/>
      <c r="D306" s="147" t="s">
        <v>196</v>
      </c>
      <c r="E306" s="155" t="s">
        <v>1</v>
      </c>
      <c r="F306" s="156" t="s">
        <v>198</v>
      </c>
      <c r="H306" s="157">
        <v>373.8</v>
      </c>
      <c r="I306" s="158"/>
      <c r="L306" s="154"/>
      <c r="M306" s="159"/>
      <c r="T306" s="160"/>
      <c r="AT306" s="155" t="s">
        <v>196</v>
      </c>
      <c r="AU306" s="155" t="s">
        <v>91</v>
      </c>
      <c r="AV306" s="13" t="s">
        <v>194</v>
      </c>
      <c r="AW306" s="13" t="s">
        <v>36</v>
      </c>
      <c r="AX306" s="13" t="s">
        <v>21</v>
      </c>
      <c r="AY306" s="155" t="s">
        <v>187</v>
      </c>
    </row>
    <row r="307" spans="2:65" s="1" customFormat="1" ht="16.5" customHeight="1">
      <c r="B307" s="33"/>
      <c r="C307" s="170" t="s">
        <v>477</v>
      </c>
      <c r="D307" s="170" t="s">
        <v>244</v>
      </c>
      <c r="E307" s="171" t="s">
        <v>914</v>
      </c>
      <c r="F307" s="172" t="s">
        <v>325</v>
      </c>
      <c r="G307" s="173" t="s">
        <v>253</v>
      </c>
      <c r="H307" s="174">
        <v>38.128</v>
      </c>
      <c r="I307" s="175"/>
      <c r="J307" s="176">
        <f>ROUND(I307*H307,2)</f>
        <v>0</v>
      </c>
      <c r="K307" s="172" t="s">
        <v>193</v>
      </c>
      <c r="L307" s="177"/>
      <c r="M307" s="178" t="s">
        <v>1</v>
      </c>
      <c r="N307" s="179" t="s">
        <v>46</v>
      </c>
      <c r="P307" s="142">
        <f>O307*H307</f>
        <v>0</v>
      </c>
      <c r="Q307" s="142">
        <v>0.222</v>
      </c>
      <c r="R307" s="142">
        <f>Q307*H307</f>
        <v>8.4644159999999999</v>
      </c>
      <c r="S307" s="142">
        <v>0</v>
      </c>
      <c r="T307" s="143">
        <f>S307*H307</f>
        <v>0</v>
      </c>
      <c r="AR307" s="144" t="s">
        <v>234</v>
      </c>
      <c r="AT307" s="144" t="s">
        <v>244</v>
      </c>
      <c r="AU307" s="144" t="s">
        <v>91</v>
      </c>
      <c r="AY307" s="18" t="s">
        <v>187</v>
      </c>
      <c r="BE307" s="145">
        <f>IF(N307="základní",J307,0)</f>
        <v>0</v>
      </c>
      <c r="BF307" s="145">
        <f>IF(N307="snížená",J307,0)</f>
        <v>0</v>
      </c>
      <c r="BG307" s="145">
        <f>IF(N307="zákl. přenesená",J307,0)</f>
        <v>0</v>
      </c>
      <c r="BH307" s="145">
        <f>IF(N307="sníž. přenesená",J307,0)</f>
        <v>0</v>
      </c>
      <c r="BI307" s="145">
        <f>IF(N307="nulová",J307,0)</f>
        <v>0</v>
      </c>
      <c r="BJ307" s="18" t="s">
        <v>21</v>
      </c>
      <c r="BK307" s="145">
        <f>ROUND(I307*H307,2)</f>
        <v>0</v>
      </c>
      <c r="BL307" s="18" t="s">
        <v>194</v>
      </c>
      <c r="BM307" s="144" t="s">
        <v>974</v>
      </c>
    </row>
    <row r="308" spans="2:65" s="1" customFormat="1" ht="28.8">
      <c r="B308" s="33"/>
      <c r="D308" s="147" t="s">
        <v>219</v>
      </c>
      <c r="F308" s="167" t="s">
        <v>912</v>
      </c>
      <c r="I308" s="168"/>
      <c r="L308" s="33"/>
      <c r="M308" s="169"/>
      <c r="T308" s="57"/>
      <c r="AT308" s="18" t="s">
        <v>219</v>
      </c>
      <c r="AU308" s="18" t="s">
        <v>91</v>
      </c>
    </row>
    <row r="309" spans="2:65" s="12" customFormat="1" ht="10.199999999999999">
      <c r="B309" s="146"/>
      <c r="D309" s="147" t="s">
        <v>196</v>
      </c>
      <c r="E309" s="148" t="s">
        <v>1</v>
      </c>
      <c r="F309" s="149" t="s">
        <v>975</v>
      </c>
      <c r="H309" s="150">
        <v>37.380000000000003</v>
      </c>
      <c r="I309" s="151"/>
      <c r="L309" s="146"/>
      <c r="M309" s="152"/>
      <c r="T309" s="153"/>
      <c r="AT309" s="148" t="s">
        <v>196</v>
      </c>
      <c r="AU309" s="148" t="s">
        <v>91</v>
      </c>
      <c r="AV309" s="12" t="s">
        <v>91</v>
      </c>
      <c r="AW309" s="12" t="s">
        <v>36</v>
      </c>
      <c r="AX309" s="12" t="s">
        <v>81</v>
      </c>
      <c r="AY309" s="148" t="s">
        <v>187</v>
      </c>
    </row>
    <row r="310" spans="2:65" s="13" customFormat="1" ht="10.199999999999999">
      <c r="B310" s="154"/>
      <c r="D310" s="147" t="s">
        <v>196</v>
      </c>
      <c r="E310" s="155" t="s">
        <v>1</v>
      </c>
      <c r="F310" s="156" t="s">
        <v>198</v>
      </c>
      <c r="H310" s="157">
        <v>37.380000000000003</v>
      </c>
      <c r="I310" s="158"/>
      <c r="L310" s="154"/>
      <c r="M310" s="159"/>
      <c r="T310" s="160"/>
      <c r="AT310" s="155" t="s">
        <v>196</v>
      </c>
      <c r="AU310" s="155" t="s">
        <v>91</v>
      </c>
      <c r="AV310" s="13" t="s">
        <v>194</v>
      </c>
      <c r="AW310" s="13" t="s">
        <v>36</v>
      </c>
      <c r="AX310" s="13" t="s">
        <v>81</v>
      </c>
      <c r="AY310" s="155" t="s">
        <v>187</v>
      </c>
    </row>
    <row r="311" spans="2:65" s="12" customFormat="1" ht="10.199999999999999">
      <c r="B311" s="146"/>
      <c r="D311" s="147" t="s">
        <v>196</v>
      </c>
      <c r="E311" s="148" t="s">
        <v>1</v>
      </c>
      <c r="F311" s="149" t="s">
        <v>976</v>
      </c>
      <c r="H311" s="150">
        <v>38.128</v>
      </c>
      <c r="I311" s="151"/>
      <c r="L311" s="146"/>
      <c r="M311" s="152"/>
      <c r="T311" s="153"/>
      <c r="AT311" s="148" t="s">
        <v>196</v>
      </c>
      <c r="AU311" s="148" t="s">
        <v>91</v>
      </c>
      <c r="AV311" s="12" t="s">
        <v>91</v>
      </c>
      <c r="AW311" s="12" t="s">
        <v>36</v>
      </c>
      <c r="AX311" s="12" t="s">
        <v>21</v>
      </c>
      <c r="AY311" s="148" t="s">
        <v>187</v>
      </c>
    </row>
    <row r="312" spans="2:65" s="1" customFormat="1" ht="24.15" customHeight="1">
      <c r="B312" s="33"/>
      <c r="C312" s="133" t="s">
        <v>482</v>
      </c>
      <c r="D312" s="133" t="s">
        <v>189</v>
      </c>
      <c r="E312" s="134" t="s">
        <v>977</v>
      </c>
      <c r="F312" s="135" t="s">
        <v>978</v>
      </c>
      <c r="G312" s="136" t="s">
        <v>201</v>
      </c>
      <c r="H312" s="137">
        <v>12</v>
      </c>
      <c r="I312" s="138"/>
      <c r="J312" s="139">
        <f>ROUND(I312*H312,2)</f>
        <v>0</v>
      </c>
      <c r="K312" s="135" t="s">
        <v>193</v>
      </c>
      <c r="L312" s="33"/>
      <c r="M312" s="140" t="s">
        <v>1</v>
      </c>
      <c r="N312" s="141" t="s">
        <v>46</v>
      </c>
      <c r="P312" s="142">
        <f>O312*H312</f>
        <v>0</v>
      </c>
      <c r="Q312" s="142">
        <v>0.15540000000000001</v>
      </c>
      <c r="R312" s="142">
        <f>Q312*H312</f>
        <v>1.8648000000000002</v>
      </c>
      <c r="S312" s="142">
        <v>0</v>
      </c>
      <c r="T312" s="143">
        <f>S312*H312</f>
        <v>0</v>
      </c>
      <c r="AR312" s="144" t="s">
        <v>194</v>
      </c>
      <c r="AT312" s="144" t="s">
        <v>189</v>
      </c>
      <c r="AU312" s="144" t="s">
        <v>91</v>
      </c>
      <c r="AY312" s="18" t="s">
        <v>187</v>
      </c>
      <c r="BE312" s="145">
        <f>IF(N312="základní",J312,0)</f>
        <v>0</v>
      </c>
      <c r="BF312" s="145">
        <f>IF(N312="snížená",J312,0)</f>
        <v>0</v>
      </c>
      <c r="BG312" s="145">
        <f>IF(N312="zákl. přenesená",J312,0)</f>
        <v>0</v>
      </c>
      <c r="BH312" s="145">
        <f>IF(N312="sníž. přenesená",J312,0)</f>
        <v>0</v>
      </c>
      <c r="BI312" s="145">
        <f>IF(N312="nulová",J312,0)</f>
        <v>0</v>
      </c>
      <c r="BJ312" s="18" t="s">
        <v>21</v>
      </c>
      <c r="BK312" s="145">
        <f>ROUND(I312*H312,2)</f>
        <v>0</v>
      </c>
      <c r="BL312" s="18" t="s">
        <v>194</v>
      </c>
      <c r="BM312" s="144" t="s">
        <v>979</v>
      </c>
    </row>
    <row r="313" spans="2:65" s="12" customFormat="1" ht="10.199999999999999">
      <c r="B313" s="146"/>
      <c r="D313" s="147" t="s">
        <v>196</v>
      </c>
      <c r="E313" s="148" t="s">
        <v>1</v>
      </c>
      <c r="F313" s="149" t="s">
        <v>8</v>
      </c>
      <c r="H313" s="150">
        <v>12</v>
      </c>
      <c r="I313" s="151"/>
      <c r="L313" s="146"/>
      <c r="M313" s="152"/>
      <c r="T313" s="153"/>
      <c r="AT313" s="148" t="s">
        <v>196</v>
      </c>
      <c r="AU313" s="148" t="s">
        <v>91</v>
      </c>
      <c r="AV313" s="12" t="s">
        <v>91</v>
      </c>
      <c r="AW313" s="12" t="s">
        <v>36</v>
      </c>
      <c r="AX313" s="12" t="s">
        <v>21</v>
      </c>
      <c r="AY313" s="148" t="s">
        <v>187</v>
      </c>
    </row>
    <row r="314" spans="2:65" s="1" customFormat="1" ht="16.5" customHeight="1">
      <c r="B314" s="33"/>
      <c r="C314" s="170" t="s">
        <v>486</v>
      </c>
      <c r="D314" s="170" t="s">
        <v>244</v>
      </c>
      <c r="E314" s="171" t="s">
        <v>980</v>
      </c>
      <c r="F314" s="172" t="s">
        <v>981</v>
      </c>
      <c r="G314" s="173" t="s">
        <v>201</v>
      </c>
      <c r="H314" s="174">
        <v>12.24</v>
      </c>
      <c r="I314" s="175"/>
      <c r="J314" s="176">
        <f>ROUND(I314*H314,2)</f>
        <v>0</v>
      </c>
      <c r="K314" s="172" t="s">
        <v>193</v>
      </c>
      <c r="L314" s="177"/>
      <c r="M314" s="178" t="s">
        <v>1</v>
      </c>
      <c r="N314" s="179" t="s">
        <v>46</v>
      </c>
      <c r="P314" s="142">
        <f>O314*H314</f>
        <v>0</v>
      </c>
      <c r="Q314" s="142">
        <v>0.08</v>
      </c>
      <c r="R314" s="142">
        <f>Q314*H314</f>
        <v>0.97920000000000007</v>
      </c>
      <c r="S314" s="142">
        <v>0</v>
      </c>
      <c r="T314" s="143">
        <f>S314*H314</f>
        <v>0</v>
      </c>
      <c r="AR314" s="144" t="s">
        <v>234</v>
      </c>
      <c r="AT314" s="144" t="s">
        <v>244</v>
      </c>
      <c r="AU314" s="144" t="s">
        <v>91</v>
      </c>
      <c r="AY314" s="18" t="s">
        <v>187</v>
      </c>
      <c r="BE314" s="145">
        <f>IF(N314="základní",J314,0)</f>
        <v>0</v>
      </c>
      <c r="BF314" s="145">
        <f>IF(N314="snížená",J314,0)</f>
        <v>0</v>
      </c>
      <c r="BG314" s="145">
        <f>IF(N314="zákl. přenesená",J314,0)</f>
        <v>0</v>
      </c>
      <c r="BH314" s="145">
        <f>IF(N314="sníž. přenesená",J314,0)</f>
        <v>0</v>
      </c>
      <c r="BI314" s="145">
        <f>IF(N314="nulová",J314,0)</f>
        <v>0</v>
      </c>
      <c r="BJ314" s="18" t="s">
        <v>21</v>
      </c>
      <c r="BK314" s="145">
        <f>ROUND(I314*H314,2)</f>
        <v>0</v>
      </c>
      <c r="BL314" s="18" t="s">
        <v>194</v>
      </c>
      <c r="BM314" s="144" t="s">
        <v>982</v>
      </c>
    </row>
    <row r="315" spans="2:65" s="12" customFormat="1" ht="10.199999999999999">
      <c r="B315" s="146"/>
      <c r="D315" s="147" t="s">
        <v>196</v>
      </c>
      <c r="E315" s="148" t="s">
        <v>1</v>
      </c>
      <c r="F315" s="149" t="s">
        <v>8</v>
      </c>
      <c r="H315" s="150">
        <v>12</v>
      </c>
      <c r="I315" s="151"/>
      <c r="L315" s="146"/>
      <c r="M315" s="152"/>
      <c r="T315" s="153"/>
      <c r="AT315" s="148" t="s">
        <v>196</v>
      </c>
      <c r="AU315" s="148" t="s">
        <v>91</v>
      </c>
      <c r="AV315" s="12" t="s">
        <v>91</v>
      </c>
      <c r="AW315" s="12" t="s">
        <v>36</v>
      </c>
      <c r="AX315" s="12" t="s">
        <v>81</v>
      </c>
      <c r="AY315" s="148" t="s">
        <v>187</v>
      </c>
    </row>
    <row r="316" spans="2:65" s="12" customFormat="1" ht="10.199999999999999">
      <c r="B316" s="146"/>
      <c r="D316" s="147" t="s">
        <v>196</v>
      </c>
      <c r="E316" s="148" t="s">
        <v>1</v>
      </c>
      <c r="F316" s="149" t="s">
        <v>983</v>
      </c>
      <c r="H316" s="150">
        <v>12.24</v>
      </c>
      <c r="I316" s="151"/>
      <c r="L316" s="146"/>
      <c r="M316" s="152"/>
      <c r="T316" s="153"/>
      <c r="AT316" s="148" t="s">
        <v>196</v>
      </c>
      <c r="AU316" s="148" t="s">
        <v>91</v>
      </c>
      <c r="AV316" s="12" t="s">
        <v>91</v>
      </c>
      <c r="AW316" s="12" t="s">
        <v>36</v>
      </c>
      <c r="AX316" s="12" t="s">
        <v>21</v>
      </c>
      <c r="AY316" s="148" t="s">
        <v>187</v>
      </c>
    </row>
    <row r="317" spans="2:65" s="1" customFormat="1" ht="24.15" customHeight="1">
      <c r="B317" s="33"/>
      <c r="C317" s="133" t="s">
        <v>490</v>
      </c>
      <c r="D317" s="133" t="s">
        <v>189</v>
      </c>
      <c r="E317" s="134" t="s">
        <v>984</v>
      </c>
      <c r="F317" s="135" t="s">
        <v>985</v>
      </c>
      <c r="G317" s="136" t="s">
        <v>201</v>
      </c>
      <c r="H317" s="137">
        <v>111</v>
      </c>
      <c r="I317" s="138"/>
      <c r="J317" s="139">
        <f>ROUND(I317*H317,2)</f>
        <v>0</v>
      </c>
      <c r="K317" s="135" t="s">
        <v>193</v>
      </c>
      <c r="L317" s="33"/>
      <c r="M317" s="140" t="s">
        <v>1</v>
      </c>
      <c r="N317" s="141" t="s">
        <v>46</v>
      </c>
      <c r="P317" s="142">
        <f>O317*H317</f>
        <v>0</v>
      </c>
      <c r="Q317" s="142">
        <v>0.14066999999999999</v>
      </c>
      <c r="R317" s="142">
        <f>Q317*H317</f>
        <v>15.614369999999999</v>
      </c>
      <c r="S317" s="142">
        <v>0</v>
      </c>
      <c r="T317" s="143">
        <f>S317*H317</f>
        <v>0</v>
      </c>
      <c r="AR317" s="144" t="s">
        <v>194</v>
      </c>
      <c r="AT317" s="144" t="s">
        <v>189</v>
      </c>
      <c r="AU317" s="144" t="s">
        <v>91</v>
      </c>
      <c r="AY317" s="18" t="s">
        <v>187</v>
      </c>
      <c r="BE317" s="145">
        <f>IF(N317="základní",J317,0)</f>
        <v>0</v>
      </c>
      <c r="BF317" s="145">
        <f>IF(N317="snížená",J317,0)</f>
        <v>0</v>
      </c>
      <c r="BG317" s="145">
        <f>IF(N317="zákl. přenesená",J317,0)</f>
        <v>0</v>
      </c>
      <c r="BH317" s="145">
        <f>IF(N317="sníž. přenesená",J317,0)</f>
        <v>0</v>
      </c>
      <c r="BI317" s="145">
        <f>IF(N317="nulová",J317,0)</f>
        <v>0</v>
      </c>
      <c r="BJ317" s="18" t="s">
        <v>21</v>
      </c>
      <c r="BK317" s="145">
        <f>ROUND(I317*H317,2)</f>
        <v>0</v>
      </c>
      <c r="BL317" s="18" t="s">
        <v>194</v>
      </c>
      <c r="BM317" s="144" t="s">
        <v>986</v>
      </c>
    </row>
    <row r="318" spans="2:65" s="14" customFormat="1" ht="10.199999999999999">
      <c r="B318" s="161"/>
      <c r="D318" s="147" t="s">
        <v>196</v>
      </c>
      <c r="E318" s="162" t="s">
        <v>1</v>
      </c>
      <c r="F318" s="163" t="s">
        <v>987</v>
      </c>
      <c r="H318" s="162" t="s">
        <v>1</v>
      </c>
      <c r="I318" s="164"/>
      <c r="L318" s="161"/>
      <c r="M318" s="165"/>
      <c r="T318" s="166"/>
      <c r="AT318" s="162" t="s">
        <v>196</v>
      </c>
      <c r="AU318" s="162" t="s">
        <v>91</v>
      </c>
      <c r="AV318" s="14" t="s">
        <v>21</v>
      </c>
      <c r="AW318" s="14" t="s">
        <v>36</v>
      </c>
      <c r="AX318" s="14" t="s">
        <v>81</v>
      </c>
      <c r="AY318" s="162" t="s">
        <v>187</v>
      </c>
    </row>
    <row r="319" spans="2:65" s="12" customFormat="1" ht="10.199999999999999">
      <c r="B319" s="146"/>
      <c r="D319" s="147" t="s">
        <v>196</v>
      </c>
      <c r="E319" s="148" t="s">
        <v>1</v>
      </c>
      <c r="F319" s="149" t="s">
        <v>810</v>
      </c>
      <c r="H319" s="150">
        <v>111</v>
      </c>
      <c r="I319" s="151"/>
      <c r="L319" s="146"/>
      <c r="M319" s="152"/>
      <c r="T319" s="153"/>
      <c r="AT319" s="148" t="s">
        <v>196</v>
      </c>
      <c r="AU319" s="148" t="s">
        <v>91</v>
      </c>
      <c r="AV319" s="12" t="s">
        <v>91</v>
      </c>
      <c r="AW319" s="12" t="s">
        <v>36</v>
      </c>
      <c r="AX319" s="12" t="s">
        <v>81</v>
      </c>
      <c r="AY319" s="148" t="s">
        <v>187</v>
      </c>
    </row>
    <row r="320" spans="2:65" s="13" customFormat="1" ht="10.199999999999999">
      <c r="B320" s="154"/>
      <c r="D320" s="147" t="s">
        <v>196</v>
      </c>
      <c r="E320" s="155" t="s">
        <v>1</v>
      </c>
      <c r="F320" s="156" t="s">
        <v>198</v>
      </c>
      <c r="H320" s="157">
        <v>111</v>
      </c>
      <c r="I320" s="158"/>
      <c r="L320" s="154"/>
      <c r="M320" s="159"/>
      <c r="T320" s="160"/>
      <c r="AT320" s="155" t="s">
        <v>196</v>
      </c>
      <c r="AU320" s="155" t="s">
        <v>91</v>
      </c>
      <c r="AV320" s="13" t="s">
        <v>194</v>
      </c>
      <c r="AW320" s="13" t="s">
        <v>36</v>
      </c>
      <c r="AX320" s="13" t="s">
        <v>21</v>
      </c>
      <c r="AY320" s="155" t="s">
        <v>187</v>
      </c>
    </row>
    <row r="321" spans="2:65" s="1" customFormat="1" ht="16.5" customHeight="1">
      <c r="B321" s="33"/>
      <c r="C321" s="170" t="s">
        <v>497</v>
      </c>
      <c r="D321" s="170" t="s">
        <v>244</v>
      </c>
      <c r="E321" s="171" t="s">
        <v>988</v>
      </c>
      <c r="F321" s="172" t="s">
        <v>989</v>
      </c>
      <c r="G321" s="173" t="s">
        <v>201</v>
      </c>
      <c r="H321" s="174">
        <v>113.22</v>
      </c>
      <c r="I321" s="175"/>
      <c r="J321" s="176">
        <f>ROUND(I321*H321,2)</f>
        <v>0</v>
      </c>
      <c r="K321" s="172" t="s">
        <v>1</v>
      </c>
      <c r="L321" s="177"/>
      <c r="M321" s="178" t="s">
        <v>1</v>
      </c>
      <c r="N321" s="179" t="s">
        <v>46</v>
      </c>
      <c r="P321" s="142">
        <f>O321*H321</f>
        <v>0</v>
      </c>
      <c r="Q321" s="142">
        <v>5.6000000000000001E-2</v>
      </c>
      <c r="R321" s="142">
        <f>Q321*H321</f>
        <v>6.3403200000000002</v>
      </c>
      <c r="S321" s="142">
        <v>0</v>
      </c>
      <c r="T321" s="143">
        <f>S321*H321</f>
        <v>0</v>
      </c>
      <c r="AR321" s="144" t="s">
        <v>234</v>
      </c>
      <c r="AT321" s="144" t="s">
        <v>244</v>
      </c>
      <c r="AU321" s="144" t="s">
        <v>91</v>
      </c>
      <c r="AY321" s="18" t="s">
        <v>187</v>
      </c>
      <c r="BE321" s="145">
        <f>IF(N321="základní",J321,0)</f>
        <v>0</v>
      </c>
      <c r="BF321" s="145">
        <f>IF(N321="snížená",J321,0)</f>
        <v>0</v>
      </c>
      <c r="BG321" s="145">
        <f>IF(N321="zákl. přenesená",J321,0)</f>
        <v>0</v>
      </c>
      <c r="BH321" s="145">
        <f>IF(N321="sníž. přenesená",J321,0)</f>
        <v>0</v>
      </c>
      <c r="BI321" s="145">
        <f>IF(N321="nulová",J321,0)</f>
        <v>0</v>
      </c>
      <c r="BJ321" s="18" t="s">
        <v>21</v>
      </c>
      <c r="BK321" s="145">
        <f>ROUND(I321*H321,2)</f>
        <v>0</v>
      </c>
      <c r="BL321" s="18" t="s">
        <v>194</v>
      </c>
      <c r="BM321" s="144" t="s">
        <v>990</v>
      </c>
    </row>
    <row r="322" spans="2:65" s="1" customFormat="1" ht="28.8">
      <c r="B322" s="33"/>
      <c r="D322" s="147" t="s">
        <v>219</v>
      </c>
      <c r="F322" s="167" t="s">
        <v>912</v>
      </c>
      <c r="I322" s="168"/>
      <c r="L322" s="33"/>
      <c r="M322" s="169"/>
      <c r="T322" s="57"/>
      <c r="AT322" s="18" t="s">
        <v>219</v>
      </c>
      <c r="AU322" s="18" t="s">
        <v>91</v>
      </c>
    </row>
    <row r="323" spans="2:65" s="12" customFormat="1" ht="10.199999999999999">
      <c r="B323" s="146"/>
      <c r="D323" s="147" t="s">
        <v>196</v>
      </c>
      <c r="E323" s="148" t="s">
        <v>1</v>
      </c>
      <c r="F323" s="149" t="s">
        <v>810</v>
      </c>
      <c r="H323" s="150">
        <v>111</v>
      </c>
      <c r="I323" s="151"/>
      <c r="L323" s="146"/>
      <c r="M323" s="152"/>
      <c r="T323" s="153"/>
      <c r="AT323" s="148" t="s">
        <v>196</v>
      </c>
      <c r="AU323" s="148" t="s">
        <v>91</v>
      </c>
      <c r="AV323" s="12" t="s">
        <v>91</v>
      </c>
      <c r="AW323" s="12" t="s">
        <v>36</v>
      </c>
      <c r="AX323" s="12" t="s">
        <v>81</v>
      </c>
      <c r="AY323" s="148" t="s">
        <v>187</v>
      </c>
    </row>
    <row r="324" spans="2:65" s="13" customFormat="1" ht="10.199999999999999">
      <c r="B324" s="154"/>
      <c r="D324" s="147" t="s">
        <v>196</v>
      </c>
      <c r="E324" s="155" t="s">
        <v>1</v>
      </c>
      <c r="F324" s="156" t="s">
        <v>198</v>
      </c>
      <c r="H324" s="157">
        <v>111</v>
      </c>
      <c r="I324" s="158"/>
      <c r="L324" s="154"/>
      <c r="M324" s="159"/>
      <c r="T324" s="160"/>
      <c r="AT324" s="155" t="s">
        <v>196</v>
      </c>
      <c r="AU324" s="155" t="s">
        <v>91</v>
      </c>
      <c r="AV324" s="13" t="s">
        <v>194</v>
      </c>
      <c r="AW324" s="13" t="s">
        <v>36</v>
      </c>
      <c r="AX324" s="13" t="s">
        <v>81</v>
      </c>
      <c r="AY324" s="155" t="s">
        <v>187</v>
      </c>
    </row>
    <row r="325" spans="2:65" s="12" customFormat="1" ht="10.199999999999999">
      <c r="B325" s="146"/>
      <c r="D325" s="147" t="s">
        <v>196</v>
      </c>
      <c r="E325" s="148" t="s">
        <v>1</v>
      </c>
      <c r="F325" s="149" t="s">
        <v>991</v>
      </c>
      <c r="H325" s="150">
        <v>113.22</v>
      </c>
      <c r="I325" s="151"/>
      <c r="L325" s="146"/>
      <c r="M325" s="152"/>
      <c r="T325" s="153"/>
      <c r="AT325" s="148" t="s">
        <v>196</v>
      </c>
      <c r="AU325" s="148" t="s">
        <v>91</v>
      </c>
      <c r="AV325" s="12" t="s">
        <v>91</v>
      </c>
      <c r="AW325" s="12" t="s">
        <v>36</v>
      </c>
      <c r="AX325" s="12" t="s">
        <v>21</v>
      </c>
      <c r="AY325" s="148" t="s">
        <v>187</v>
      </c>
    </row>
    <row r="326" spans="2:65" s="1" customFormat="1" ht="33" customHeight="1">
      <c r="B326" s="33"/>
      <c r="C326" s="133" t="s">
        <v>502</v>
      </c>
      <c r="D326" s="133" t="s">
        <v>189</v>
      </c>
      <c r="E326" s="134" t="s">
        <v>992</v>
      </c>
      <c r="F326" s="135" t="s">
        <v>993</v>
      </c>
      <c r="G326" s="136" t="s">
        <v>201</v>
      </c>
      <c r="H326" s="137">
        <v>12</v>
      </c>
      <c r="I326" s="138"/>
      <c r="J326" s="139">
        <f>ROUND(I326*H326,2)</f>
        <v>0</v>
      </c>
      <c r="K326" s="135" t="s">
        <v>193</v>
      </c>
      <c r="L326" s="33"/>
      <c r="M326" s="140" t="s">
        <v>1</v>
      </c>
      <c r="N326" s="141" t="s">
        <v>46</v>
      </c>
      <c r="P326" s="142">
        <f>O326*H326</f>
        <v>0</v>
      </c>
      <c r="Q326" s="142">
        <v>6.0999999999999997E-4</v>
      </c>
      <c r="R326" s="142">
        <f>Q326*H326</f>
        <v>7.3200000000000001E-3</v>
      </c>
      <c r="S326" s="142">
        <v>0</v>
      </c>
      <c r="T326" s="143">
        <f>S326*H326</f>
        <v>0</v>
      </c>
      <c r="AR326" s="144" t="s">
        <v>194</v>
      </c>
      <c r="AT326" s="144" t="s">
        <v>189</v>
      </c>
      <c r="AU326" s="144" t="s">
        <v>91</v>
      </c>
      <c r="AY326" s="18" t="s">
        <v>187</v>
      </c>
      <c r="BE326" s="145">
        <f>IF(N326="základní",J326,0)</f>
        <v>0</v>
      </c>
      <c r="BF326" s="145">
        <f>IF(N326="snížená",J326,0)</f>
        <v>0</v>
      </c>
      <c r="BG326" s="145">
        <f>IF(N326="zákl. přenesená",J326,0)</f>
        <v>0</v>
      </c>
      <c r="BH326" s="145">
        <f>IF(N326="sníž. přenesená",J326,0)</f>
        <v>0</v>
      </c>
      <c r="BI326" s="145">
        <f>IF(N326="nulová",J326,0)</f>
        <v>0</v>
      </c>
      <c r="BJ326" s="18" t="s">
        <v>21</v>
      </c>
      <c r="BK326" s="145">
        <f>ROUND(I326*H326,2)</f>
        <v>0</v>
      </c>
      <c r="BL326" s="18" t="s">
        <v>194</v>
      </c>
      <c r="BM326" s="144" t="s">
        <v>994</v>
      </c>
    </row>
    <row r="327" spans="2:65" s="12" customFormat="1" ht="10.199999999999999">
      <c r="B327" s="146"/>
      <c r="D327" s="147" t="s">
        <v>196</v>
      </c>
      <c r="E327" s="148" t="s">
        <v>1</v>
      </c>
      <c r="F327" s="149" t="s">
        <v>8</v>
      </c>
      <c r="H327" s="150">
        <v>12</v>
      </c>
      <c r="I327" s="151"/>
      <c r="L327" s="146"/>
      <c r="M327" s="152"/>
      <c r="T327" s="153"/>
      <c r="AT327" s="148" t="s">
        <v>196</v>
      </c>
      <c r="AU327" s="148" t="s">
        <v>91</v>
      </c>
      <c r="AV327" s="12" t="s">
        <v>91</v>
      </c>
      <c r="AW327" s="12" t="s">
        <v>36</v>
      </c>
      <c r="AX327" s="12" t="s">
        <v>21</v>
      </c>
      <c r="AY327" s="148" t="s">
        <v>187</v>
      </c>
    </row>
    <row r="328" spans="2:65" s="1" customFormat="1" ht="16.5" customHeight="1">
      <c r="B328" s="33"/>
      <c r="C328" s="133" t="s">
        <v>508</v>
      </c>
      <c r="D328" s="133" t="s">
        <v>189</v>
      </c>
      <c r="E328" s="134" t="s">
        <v>995</v>
      </c>
      <c r="F328" s="135" t="s">
        <v>996</v>
      </c>
      <c r="G328" s="136" t="s">
        <v>201</v>
      </c>
      <c r="H328" s="137">
        <v>12</v>
      </c>
      <c r="I328" s="138"/>
      <c r="J328" s="139">
        <f>ROUND(I328*H328,2)</f>
        <v>0</v>
      </c>
      <c r="K328" s="135" t="s">
        <v>193</v>
      </c>
      <c r="L328" s="33"/>
      <c r="M328" s="140" t="s">
        <v>1</v>
      </c>
      <c r="N328" s="141" t="s">
        <v>46</v>
      </c>
      <c r="P328" s="142">
        <f>O328*H328</f>
        <v>0</v>
      </c>
      <c r="Q328" s="142">
        <v>0</v>
      </c>
      <c r="R328" s="142">
        <f>Q328*H328</f>
        <v>0</v>
      </c>
      <c r="S328" s="142">
        <v>0</v>
      </c>
      <c r="T328" s="143">
        <f>S328*H328</f>
        <v>0</v>
      </c>
      <c r="AR328" s="144" t="s">
        <v>194</v>
      </c>
      <c r="AT328" s="144" t="s">
        <v>189</v>
      </c>
      <c r="AU328" s="144" t="s">
        <v>91</v>
      </c>
      <c r="AY328" s="18" t="s">
        <v>187</v>
      </c>
      <c r="BE328" s="145">
        <f>IF(N328="základní",J328,0)</f>
        <v>0</v>
      </c>
      <c r="BF328" s="145">
        <f>IF(N328="snížená",J328,0)</f>
        <v>0</v>
      </c>
      <c r="BG328" s="145">
        <f>IF(N328="zákl. přenesená",J328,0)</f>
        <v>0</v>
      </c>
      <c r="BH328" s="145">
        <f>IF(N328="sníž. přenesená",J328,0)</f>
        <v>0</v>
      </c>
      <c r="BI328" s="145">
        <f>IF(N328="nulová",J328,0)</f>
        <v>0</v>
      </c>
      <c r="BJ328" s="18" t="s">
        <v>21</v>
      </c>
      <c r="BK328" s="145">
        <f>ROUND(I328*H328,2)</f>
        <v>0</v>
      </c>
      <c r="BL328" s="18" t="s">
        <v>194</v>
      </c>
      <c r="BM328" s="144" t="s">
        <v>997</v>
      </c>
    </row>
    <row r="329" spans="2:65" s="12" customFormat="1" ht="10.199999999999999">
      <c r="B329" s="146"/>
      <c r="D329" s="147" t="s">
        <v>196</v>
      </c>
      <c r="E329" s="148" t="s">
        <v>1</v>
      </c>
      <c r="F329" s="149" t="s">
        <v>8</v>
      </c>
      <c r="H329" s="150">
        <v>12</v>
      </c>
      <c r="I329" s="151"/>
      <c r="L329" s="146"/>
      <c r="M329" s="152"/>
      <c r="T329" s="153"/>
      <c r="AT329" s="148" t="s">
        <v>196</v>
      </c>
      <c r="AU329" s="148" t="s">
        <v>91</v>
      </c>
      <c r="AV329" s="12" t="s">
        <v>91</v>
      </c>
      <c r="AW329" s="12" t="s">
        <v>36</v>
      </c>
      <c r="AX329" s="12" t="s">
        <v>21</v>
      </c>
      <c r="AY329" s="148" t="s">
        <v>187</v>
      </c>
    </row>
    <row r="330" spans="2:65" s="1" customFormat="1" ht="16.5" customHeight="1">
      <c r="B330" s="33"/>
      <c r="C330" s="133" t="s">
        <v>512</v>
      </c>
      <c r="D330" s="133" t="s">
        <v>189</v>
      </c>
      <c r="E330" s="134" t="s">
        <v>509</v>
      </c>
      <c r="F330" s="135" t="s">
        <v>510</v>
      </c>
      <c r="G330" s="136" t="s">
        <v>432</v>
      </c>
      <c r="H330" s="137">
        <v>8</v>
      </c>
      <c r="I330" s="138"/>
      <c r="J330" s="139">
        <f>ROUND(I330*H330,2)</f>
        <v>0</v>
      </c>
      <c r="K330" s="135" t="s">
        <v>193</v>
      </c>
      <c r="L330" s="33"/>
      <c r="M330" s="140" t="s">
        <v>1</v>
      </c>
      <c r="N330" s="141" t="s">
        <v>46</v>
      </c>
      <c r="P330" s="142">
        <f>O330*H330</f>
        <v>0</v>
      </c>
      <c r="Q330" s="142">
        <v>0.37164000000000003</v>
      </c>
      <c r="R330" s="142">
        <f>Q330*H330</f>
        <v>2.9731200000000002</v>
      </c>
      <c r="S330" s="142">
        <v>0</v>
      </c>
      <c r="T330" s="143">
        <f>S330*H330</f>
        <v>0</v>
      </c>
      <c r="AR330" s="144" t="s">
        <v>194</v>
      </c>
      <c r="AT330" s="144" t="s">
        <v>189</v>
      </c>
      <c r="AU330" s="144" t="s">
        <v>91</v>
      </c>
      <c r="AY330" s="18" t="s">
        <v>187</v>
      </c>
      <c r="BE330" s="145">
        <f>IF(N330="základní",J330,0)</f>
        <v>0</v>
      </c>
      <c r="BF330" s="145">
        <f>IF(N330="snížená",J330,0)</f>
        <v>0</v>
      </c>
      <c r="BG330" s="145">
        <f>IF(N330="zákl. přenesená",J330,0)</f>
        <v>0</v>
      </c>
      <c r="BH330" s="145">
        <f>IF(N330="sníž. přenesená",J330,0)</f>
        <v>0</v>
      </c>
      <c r="BI330" s="145">
        <f>IF(N330="nulová",J330,0)</f>
        <v>0</v>
      </c>
      <c r="BJ330" s="18" t="s">
        <v>21</v>
      </c>
      <c r="BK330" s="145">
        <f>ROUND(I330*H330,2)</f>
        <v>0</v>
      </c>
      <c r="BL330" s="18" t="s">
        <v>194</v>
      </c>
      <c r="BM330" s="144" t="s">
        <v>998</v>
      </c>
    </row>
    <row r="331" spans="2:65" s="12" customFormat="1" ht="10.199999999999999">
      <c r="B331" s="146"/>
      <c r="D331" s="147" t="s">
        <v>196</v>
      </c>
      <c r="E331" s="148" t="s">
        <v>1</v>
      </c>
      <c r="F331" s="149" t="s">
        <v>234</v>
      </c>
      <c r="H331" s="150">
        <v>8</v>
      </c>
      <c r="I331" s="151"/>
      <c r="L331" s="146"/>
      <c r="M331" s="152"/>
      <c r="T331" s="153"/>
      <c r="AT331" s="148" t="s">
        <v>196</v>
      </c>
      <c r="AU331" s="148" t="s">
        <v>91</v>
      </c>
      <c r="AV331" s="12" t="s">
        <v>91</v>
      </c>
      <c r="AW331" s="12" t="s">
        <v>36</v>
      </c>
      <c r="AX331" s="12" t="s">
        <v>21</v>
      </c>
      <c r="AY331" s="148" t="s">
        <v>187</v>
      </c>
    </row>
    <row r="332" spans="2:65" s="1" customFormat="1" ht="49.05" customHeight="1">
      <c r="B332" s="33"/>
      <c r="C332" s="170" t="s">
        <v>516</v>
      </c>
      <c r="D332" s="170" t="s">
        <v>244</v>
      </c>
      <c r="E332" s="171" t="s">
        <v>513</v>
      </c>
      <c r="F332" s="172" t="s">
        <v>514</v>
      </c>
      <c r="G332" s="173" t="s">
        <v>432</v>
      </c>
      <c r="H332" s="174">
        <v>8</v>
      </c>
      <c r="I332" s="175"/>
      <c r="J332" s="176">
        <f>ROUND(I332*H332,2)</f>
        <v>0</v>
      </c>
      <c r="K332" s="172" t="s">
        <v>1</v>
      </c>
      <c r="L332" s="177"/>
      <c r="M332" s="178" t="s">
        <v>1</v>
      </c>
      <c r="N332" s="179" t="s">
        <v>46</v>
      </c>
      <c r="P332" s="142">
        <f>O332*H332</f>
        <v>0</v>
      </c>
      <c r="Q332" s="142">
        <v>4.7730000000000002E-2</v>
      </c>
      <c r="R332" s="142">
        <f>Q332*H332</f>
        <v>0.38184000000000001</v>
      </c>
      <c r="S332" s="142">
        <v>0</v>
      </c>
      <c r="T332" s="143">
        <f>S332*H332</f>
        <v>0</v>
      </c>
      <c r="AR332" s="144" t="s">
        <v>234</v>
      </c>
      <c r="AT332" s="144" t="s">
        <v>244</v>
      </c>
      <c r="AU332" s="144" t="s">
        <v>91</v>
      </c>
      <c r="AY332" s="18" t="s">
        <v>187</v>
      </c>
      <c r="BE332" s="145">
        <f>IF(N332="základní",J332,0)</f>
        <v>0</v>
      </c>
      <c r="BF332" s="145">
        <f>IF(N332="snížená",J332,0)</f>
        <v>0</v>
      </c>
      <c r="BG332" s="145">
        <f>IF(N332="zákl. přenesená",J332,0)</f>
        <v>0</v>
      </c>
      <c r="BH332" s="145">
        <f>IF(N332="sníž. přenesená",J332,0)</f>
        <v>0</v>
      </c>
      <c r="BI332" s="145">
        <f>IF(N332="nulová",J332,0)</f>
        <v>0</v>
      </c>
      <c r="BJ332" s="18" t="s">
        <v>21</v>
      </c>
      <c r="BK332" s="145">
        <f>ROUND(I332*H332,2)</f>
        <v>0</v>
      </c>
      <c r="BL332" s="18" t="s">
        <v>194</v>
      </c>
      <c r="BM332" s="144" t="s">
        <v>999</v>
      </c>
    </row>
    <row r="333" spans="2:65" s="12" customFormat="1" ht="10.199999999999999">
      <c r="B333" s="146"/>
      <c r="D333" s="147" t="s">
        <v>196</v>
      </c>
      <c r="E333" s="148" t="s">
        <v>1</v>
      </c>
      <c r="F333" s="149" t="s">
        <v>234</v>
      </c>
      <c r="H333" s="150">
        <v>8</v>
      </c>
      <c r="I333" s="151"/>
      <c r="L333" s="146"/>
      <c r="M333" s="152"/>
      <c r="T333" s="153"/>
      <c r="AT333" s="148" t="s">
        <v>196</v>
      </c>
      <c r="AU333" s="148" t="s">
        <v>91</v>
      </c>
      <c r="AV333" s="12" t="s">
        <v>91</v>
      </c>
      <c r="AW333" s="12" t="s">
        <v>36</v>
      </c>
      <c r="AX333" s="12" t="s">
        <v>21</v>
      </c>
      <c r="AY333" s="148" t="s">
        <v>187</v>
      </c>
    </row>
    <row r="334" spans="2:65" s="1" customFormat="1" ht="52.2" customHeight="1">
      <c r="B334" s="33"/>
      <c r="C334" s="170" t="s">
        <v>520</v>
      </c>
      <c r="D334" s="170" t="s">
        <v>244</v>
      </c>
      <c r="E334" s="171" t="s">
        <v>517</v>
      </c>
      <c r="F334" s="172" t="s">
        <v>518</v>
      </c>
      <c r="G334" s="173" t="s">
        <v>432</v>
      </c>
      <c r="H334" s="174">
        <v>8</v>
      </c>
      <c r="I334" s="175"/>
      <c r="J334" s="176">
        <f>ROUND(I334*H334,2)</f>
        <v>0</v>
      </c>
      <c r="K334" s="172" t="s">
        <v>1</v>
      </c>
      <c r="L334" s="177"/>
      <c r="M334" s="178" t="s">
        <v>1</v>
      </c>
      <c r="N334" s="179" t="s">
        <v>46</v>
      </c>
      <c r="P334" s="142">
        <f>O334*H334</f>
        <v>0</v>
      </c>
      <c r="Q334" s="142">
        <v>3.4099999999999998E-3</v>
      </c>
      <c r="R334" s="142">
        <f>Q334*H334</f>
        <v>2.7279999999999999E-2</v>
      </c>
      <c r="S334" s="142">
        <v>0</v>
      </c>
      <c r="T334" s="143">
        <f>S334*H334</f>
        <v>0</v>
      </c>
      <c r="AR334" s="144" t="s">
        <v>234</v>
      </c>
      <c r="AT334" s="144" t="s">
        <v>244</v>
      </c>
      <c r="AU334" s="144" t="s">
        <v>91</v>
      </c>
      <c r="AY334" s="18" t="s">
        <v>187</v>
      </c>
      <c r="BE334" s="145">
        <f>IF(N334="základní",J334,0)</f>
        <v>0</v>
      </c>
      <c r="BF334" s="145">
        <f>IF(N334="snížená",J334,0)</f>
        <v>0</v>
      </c>
      <c r="BG334" s="145">
        <f>IF(N334="zákl. přenesená",J334,0)</f>
        <v>0</v>
      </c>
      <c r="BH334" s="145">
        <f>IF(N334="sníž. přenesená",J334,0)</f>
        <v>0</v>
      </c>
      <c r="BI334" s="145">
        <f>IF(N334="nulová",J334,0)</f>
        <v>0</v>
      </c>
      <c r="BJ334" s="18" t="s">
        <v>21</v>
      </c>
      <c r="BK334" s="145">
        <f>ROUND(I334*H334,2)</f>
        <v>0</v>
      </c>
      <c r="BL334" s="18" t="s">
        <v>194</v>
      </c>
      <c r="BM334" s="144" t="s">
        <v>1000</v>
      </c>
    </row>
    <row r="335" spans="2:65" s="12" customFormat="1" ht="10.199999999999999">
      <c r="B335" s="146"/>
      <c r="D335" s="147" t="s">
        <v>196</v>
      </c>
      <c r="E335" s="148" t="s">
        <v>1</v>
      </c>
      <c r="F335" s="149" t="s">
        <v>234</v>
      </c>
      <c r="H335" s="150">
        <v>8</v>
      </c>
      <c r="I335" s="151"/>
      <c r="L335" s="146"/>
      <c r="M335" s="152"/>
      <c r="T335" s="153"/>
      <c r="AT335" s="148" t="s">
        <v>196</v>
      </c>
      <c r="AU335" s="148" t="s">
        <v>91</v>
      </c>
      <c r="AV335" s="12" t="s">
        <v>91</v>
      </c>
      <c r="AW335" s="12" t="s">
        <v>36</v>
      </c>
      <c r="AX335" s="12" t="s">
        <v>21</v>
      </c>
      <c r="AY335" s="148" t="s">
        <v>187</v>
      </c>
    </row>
    <row r="336" spans="2:65" s="1" customFormat="1" ht="21.75" customHeight="1">
      <c r="B336" s="33"/>
      <c r="C336" s="133" t="s">
        <v>526</v>
      </c>
      <c r="D336" s="133" t="s">
        <v>189</v>
      </c>
      <c r="E336" s="134" t="s">
        <v>521</v>
      </c>
      <c r="F336" s="135" t="s">
        <v>522</v>
      </c>
      <c r="G336" s="136" t="s">
        <v>201</v>
      </c>
      <c r="H336" s="137">
        <v>10</v>
      </c>
      <c r="I336" s="138"/>
      <c r="J336" s="139">
        <f>ROUND(I336*H336,2)</f>
        <v>0</v>
      </c>
      <c r="K336" s="135" t="s">
        <v>193</v>
      </c>
      <c r="L336" s="33"/>
      <c r="M336" s="140" t="s">
        <v>1</v>
      </c>
      <c r="N336" s="141" t="s">
        <v>46</v>
      </c>
      <c r="P336" s="142">
        <f>O336*H336</f>
        <v>0</v>
      </c>
      <c r="Q336" s="142">
        <v>0.37703999999999999</v>
      </c>
      <c r="R336" s="142">
        <f>Q336*H336</f>
        <v>3.7704</v>
      </c>
      <c r="S336" s="142">
        <v>0</v>
      </c>
      <c r="T336" s="143">
        <f>S336*H336</f>
        <v>0</v>
      </c>
      <c r="AR336" s="144" t="s">
        <v>194</v>
      </c>
      <c r="AT336" s="144" t="s">
        <v>189</v>
      </c>
      <c r="AU336" s="144" t="s">
        <v>91</v>
      </c>
      <c r="AY336" s="18" t="s">
        <v>187</v>
      </c>
      <c r="BE336" s="145">
        <f>IF(N336="základní",J336,0)</f>
        <v>0</v>
      </c>
      <c r="BF336" s="145">
        <f>IF(N336="snížená",J336,0)</f>
        <v>0</v>
      </c>
      <c r="BG336" s="145">
        <f>IF(N336="zákl. přenesená",J336,0)</f>
        <v>0</v>
      </c>
      <c r="BH336" s="145">
        <f>IF(N336="sníž. přenesená",J336,0)</f>
        <v>0</v>
      </c>
      <c r="BI336" s="145">
        <f>IF(N336="nulová",J336,0)</f>
        <v>0</v>
      </c>
      <c r="BJ336" s="18" t="s">
        <v>21</v>
      </c>
      <c r="BK336" s="145">
        <f>ROUND(I336*H336,2)</f>
        <v>0</v>
      </c>
      <c r="BL336" s="18" t="s">
        <v>194</v>
      </c>
      <c r="BM336" s="144" t="s">
        <v>1001</v>
      </c>
    </row>
    <row r="337" spans="2:65" s="1" customFormat="1" ht="38.4">
      <c r="B337" s="33"/>
      <c r="D337" s="147" t="s">
        <v>219</v>
      </c>
      <c r="F337" s="167" t="s">
        <v>1002</v>
      </c>
      <c r="I337" s="168"/>
      <c r="L337" s="33"/>
      <c r="M337" s="169"/>
      <c r="T337" s="57"/>
      <c r="AT337" s="18" t="s">
        <v>219</v>
      </c>
      <c r="AU337" s="18" t="s">
        <v>91</v>
      </c>
    </row>
    <row r="338" spans="2:65" s="12" customFormat="1" ht="10.199999999999999">
      <c r="B338" s="146"/>
      <c r="D338" s="147" t="s">
        <v>196</v>
      </c>
      <c r="E338" s="148" t="s">
        <v>1</v>
      </c>
      <c r="F338" s="149" t="s">
        <v>1003</v>
      </c>
      <c r="H338" s="150">
        <v>10</v>
      </c>
      <c r="I338" s="151"/>
      <c r="L338" s="146"/>
      <c r="M338" s="152"/>
      <c r="T338" s="153"/>
      <c r="AT338" s="148" t="s">
        <v>196</v>
      </c>
      <c r="AU338" s="148" t="s">
        <v>91</v>
      </c>
      <c r="AV338" s="12" t="s">
        <v>91</v>
      </c>
      <c r="AW338" s="12" t="s">
        <v>36</v>
      </c>
      <c r="AX338" s="12" t="s">
        <v>21</v>
      </c>
      <c r="AY338" s="148" t="s">
        <v>187</v>
      </c>
    </row>
    <row r="339" spans="2:65" s="1" customFormat="1" ht="37.799999999999997" customHeight="1">
      <c r="B339" s="33"/>
      <c r="C339" s="133" t="s">
        <v>532</v>
      </c>
      <c r="D339" s="133" t="s">
        <v>189</v>
      </c>
      <c r="E339" s="134" t="s">
        <v>527</v>
      </c>
      <c r="F339" s="135" t="s">
        <v>528</v>
      </c>
      <c r="G339" s="136" t="s">
        <v>201</v>
      </c>
      <c r="H339" s="137">
        <v>84</v>
      </c>
      <c r="I339" s="138"/>
      <c r="J339" s="139">
        <f>ROUND(I339*H339,2)</f>
        <v>0</v>
      </c>
      <c r="K339" s="135" t="s">
        <v>193</v>
      </c>
      <c r="L339" s="33"/>
      <c r="M339" s="140" t="s">
        <v>1</v>
      </c>
      <c r="N339" s="141" t="s">
        <v>46</v>
      </c>
      <c r="P339" s="142">
        <f>O339*H339</f>
        <v>0</v>
      </c>
      <c r="Q339" s="142">
        <v>0</v>
      </c>
      <c r="R339" s="142">
        <f>Q339*H339</f>
        <v>0</v>
      </c>
      <c r="S339" s="142">
        <v>0</v>
      </c>
      <c r="T339" s="143">
        <f>S339*H339</f>
        <v>0</v>
      </c>
      <c r="AR339" s="144" t="s">
        <v>194</v>
      </c>
      <c r="AT339" s="144" t="s">
        <v>189</v>
      </c>
      <c r="AU339" s="144" t="s">
        <v>91</v>
      </c>
      <c r="AY339" s="18" t="s">
        <v>187</v>
      </c>
      <c r="BE339" s="145">
        <f>IF(N339="základní",J339,0)</f>
        <v>0</v>
      </c>
      <c r="BF339" s="145">
        <f>IF(N339="snížená",J339,0)</f>
        <v>0</v>
      </c>
      <c r="BG339" s="145">
        <f>IF(N339="zákl. přenesená",J339,0)</f>
        <v>0</v>
      </c>
      <c r="BH339" s="145">
        <f>IF(N339="sníž. přenesená",J339,0)</f>
        <v>0</v>
      </c>
      <c r="BI339" s="145">
        <f>IF(N339="nulová",J339,0)</f>
        <v>0</v>
      </c>
      <c r="BJ339" s="18" t="s">
        <v>21</v>
      </c>
      <c r="BK339" s="145">
        <f>ROUND(I339*H339,2)</f>
        <v>0</v>
      </c>
      <c r="BL339" s="18" t="s">
        <v>194</v>
      </c>
      <c r="BM339" s="144" t="s">
        <v>1004</v>
      </c>
    </row>
    <row r="340" spans="2:65" s="12" customFormat="1" ht="10.199999999999999">
      <c r="B340" s="146"/>
      <c r="D340" s="147" t="s">
        <v>196</v>
      </c>
      <c r="E340" s="148" t="s">
        <v>1</v>
      </c>
      <c r="F340" s="149" t="s">
        <v>1005</v>
      </c>
      <c r="H340" s="150">
        <v>14</v>
      </c>
      <c r="I340" s="151"/>
      <c r="L340" s="146"/>
      <c r="M340" s="152"/>
      <c r="T340" s="153"/>
      <c r="AT340" s="148" t="s">
        <v>196</v>
      </c>
      <c r="AU340" s="148" t="s">
        <v>91</v>
      </c>
      <c r="AV340" s="12" t="s">
        <v>91</v>
      </c>
      <c r="AW340" s="12" t="s">
        <v>36</v>
      </c>
      <c r="AX340" s="12" t="s">
        <v>81</v>
      </c>
      <c r="AY340" s="148" t="s">
        <v>187</v>
      </c>
    </row>
    <row r="341" spans="2:65" s="12" customFormat="1" ht="10.199999999999999">
      <c r="B341" s="146"/>
      <c r="D341" s="147" t="s">
        <v>196</v>
      </c>
      <c r="E341" s="148" t="s">
        <v>1</v>
      </c>
      <c r="F341" s="149" t="s">
        <v>1006</v>
      </c>
      <c r="H341" s="150">
        <v>70</v>
      </c>
      <c r="I341" s="151"/>
      <c r="L341" s="146"/>
      <c r="M341" s="152"/>
      <c r="T341" s="153"/>
      <c r="AT341" s="148" t="s">
        <v>196</v>
      </c>
      <c r="AU341" s="148" t="s">
        <v>91</v>
      </c>
      <c r="AV341" s="12" t="s">
        <v>91</v>
      </c>
      <c r="AW341" s="12" t="s">
        <v>36</v>
      </c>
      <c r="AX341" s="12" t="s">
        <v>81</v>
      </c>
      <c r="AY341" s="148" t="s">
        <v>187</v>
      </c>
    </row>
    <row r="342" spans="2:65" s="13" customFormat="1" ht="10.199999999999999">
      <c r="B342" s="154"/>
      <c r="D342" s="147" t="s">
        <v>196</v>
      </c>
      <c r="E342" s="155" t="s">
        <v>1</v>
      </c>
      <c r="F342" s="156" t="s">
        <v>198</v>
      </c>
      <c r="H342" s="157">
        <v>84</v>
      </c>
      <c r="I342" s="158"/>
      <c r="L342" s="154"/>
      <c r="M342" s="159"/>
      <c r="T342" s="160"/>
      <c r="AT342" s="155" t="s">
        <v>196</v>
      </c>
      <c r="AU342" s="155" t="s">
        <v>91</v>
      </c>
      <c r="AV342" s="13" t="s">
        <v>194</v>
      </c>
      <c r="AW342" s="13" t="s">
        <v>36</v>
      </c>
      <c r="AX342" s="13" t="s">
        <v>21</v>
      </c>
      <c r="AY342" s="155" t="s">
        <v>187</v>
      </c>
    </row>
    <row r="343" spans="2:65" s="1" customFormat="1" ht="33" customHeight="1">
      <c r="B343" s="33"/>
      <c r="C343" s="133" t="s">
        <v>537</v>
      </c>
      <c r="D343" s="133" t="s">
        <v>189</v>
      </c>
      <c r="E343" s="134" t="s">
        <v>538</v>
      </c>
      <c r="F343" s="135" t="s">
        <v>539</v>
      </c>
      <c r="G343" s="136" t="s">
        <v>253</v>
      </c>
      <c r="H343" s="137">
        <v>145</v>
      </c>
      <c r="I343" s="138"/>
      <c r="J343" s="139">
        <f>ROUND(I343*H343,2)</f>
        <v>0</v>
      </c>
      <c r="K343" s="135" t="s">
        <v>193</v>
      </c>
      <c r="L343" s="33"/>
      <c r="M343" s="140" t="s">
        <v>1</v>
      </c>
      <c r="N343" s="141" t="s">
        <v>46</v>
      </c>
      <c r="P343" s="142">
        <f>O343*H343</f>
        <v>0</v>
      </c>
      <c r="Q343" s="142">
        <v>0</v>
      </c>
      <c r="R343" s="142">
        <f>Q343*H343</f>
        <v>0</v>
      </c>
      <c r="S343" s="142">
        <v>0</v>
      </c>
      <c r="T343" s="143">
        <f>S343*H343</f>
        <v>0</v>
      </c>
      <c r="AR343" s="144" t="s">
        <v>194</v>
      </c>
      <c r="AT343" s="144" t="s">
        <v>189</v>
      </c>
      <c r="AU343" s="144" t="s">
        <v>91</v>
      </c>
      <c r="AY343" s="18" t="s">
        <v>187</v>
      </c>
      <c r="BE343" s="145">
        <f>IF(N343="základní",J343,0)</f>
        <v>0</v>
      </c>
      <c r="BF343" s="145">
        <f>IF(N343="snížená",J343,0)</f>
        <v>0</v>
      </c>
      <c r="BG343" s="145">
        <f>IF(N343="zákl. přenesená",J343,0)</f>
        <v>0</v>
      </c>
      <c r="BH343" s="145">
        <f>IF(N343="sníž. přenesená",J343,0)</f>
        <v>0</v>
      </c>
      <c r="BI343" s="145">
        <f>IF(N343="nulová",J343,0)</f>
        <v>0</v>
      </c>
      <c r="BJ343" s="18" t="s">
        <v>21</v>
      </c>
      <c r="BK343" s="145">
        <f>ROUND(I343*H343,2)</f>
        <v>0</v>
      </c>
      <c r="BL343" s="18" t="s">
        <v>194</v>
      </c>
      <c r="BM343" s="144" t="s">
        <v>1007</v>
      </c>
    </row>
    <row r="344" spans="2:65" s="12" customFormat="1" ht="10.199999999999999">
      <c r="B344" s="146"/>
      <c r="D344" s="147" t="s">
        <v>196</v>
      </c>
      <c r="E344" s="148" t="s">
        <v>1</v>
      </c>
      <c r="F344" s="149" t="s">
        <v>1008</v>
      </c>
      <c r="H344" s="150">
        <v>145</v>
      </c>
      <c r="I344" s="151"/>
      <c r="L344" s="146"/>
      <c r="M344" s="152"/>
      <c r="T344" s="153"/>
      <c r="AT344" s="148" t="s">
        <v>196</v>
      </c>
      <c r="AU344" s="148" t="s">
        <v>91</v>
      </c>
      <c r="AV344" s="12" t="s">
        <v>91</v>
      </c>
      <c r="AW344" s="12" t="s">
        <v>36</v>
      </c>
      <c r="AX344" s="12" t="s">
        <v>21</v>
      </c>
      <c r="AY344" s="148" t="s">
        <v>187</v>
      </c>
    </row>
    <row r="345" spans="2:65" s="11" customFormat="1" ht="20.85" customHeight="1">
      <c r="B345" s="121"/>
      <c r="D345" s="122" t="s">
        <v>80</v>
      </c>
      <c r="E345" s="131" t="s">
        <v>559</v>
      </c>
      <c r="F345" s="131" t="s">
        <v>560</v>
      </c>
      <c r="I345" s="124"/>
      <c r="J345" s="132">
        <f>BK345</f>
        <v>0</v>
      </c>
      <c r="L345" s="121"/>
      <c r="M345" s="126"/>
      <c r="P345" s="127">
        <f>SUM(P346:P383)</f>
        <v>0</v>
      </c>
      <c r="R345" s="127">
        <f>SUM(R346:R383)</f>
        <v>0</v>
      </c>
      <c r="T345" s="128">
        <f>SUM(T346:T383)</f>
        <v>1361.4269999999999</v>
      </c>
      <c r="AR345" s="122" t="s">
        <v>21</v>
      </c>
      <c r="AT345" s="129" t="s">
        <v>80</v>
      </c>
      <c r="AU345" s="129" t="s">
        <v>91</v>
      </c>
      <c r="AY345" s="122" t="s">
        <v>187</v>
      </c>
      <c r="BK345" s="130">
        <f>SUM(BK346:BK383)</f>
        <v>0</v>
      </c>
    </row>
    <row r="346" spans="2:65" s="1" customFormat="1" ht="37.799999999999997" customHeight="1">
      <c r="B346" s="33"/>
      <c r="C346" s="133" t="s">
        <v>541</v>
      </c>
      <c r="D346" s="133" t="s">
        <v>189</v>
      </c>
      <c r="E346" s="134" t="s">
        <v>572</v>
      </c>
      <c r="F346" s="135" t="s">
        <v>573</v>
      </c>
      <c r="G346" s="136" t="s">
        <v>253</v>
      </c>
      <c r="H346" s="137">
        <v>161</v>
      </c>
      <c r="I346" s="138"/>
      <c r="J346" s="139">
        <f>ROUND(I346*H346,2)</f>
        <v>0</v>
      </c>
      <c r="K346" s="135" t="s">
        <v>193</v>
      </c>
      <c r="L346" s="33"/>
      <c r="M346" s="140" t="s">
        <v>1</v>
      </c>
      <c r="N346" s="141" t="s">
        <v>46</v>
      </c>
      <c r="P346" s="142">
        <f>O346*H346</f>
        <v>0</v>
      </c>
      <c r="Q346" s="142">
        <v>0</v>
      </c>
      <c r="R346" s="142">
        <f>Q346*H346</f>
        <v>0</v>
      </c>
      <c r="S346" s="142">
        <v>0.26</v>
      </c>
      <c r="T346" s="143">
        <f>S346*H346</f>
        <v>41.86</v>
      </c>
      <c r="AR346" s="144" t="s">
        <v>194</v>
      </c>
      <c r="AT346" s="144" t="s">
        <v>189</v>
      </c>
      <c r="AU346" s="144" t="s">
        <v>205</v>
      </c>
      <c r="AY346" s="18" t="s">
        <v>187</v>
      </c>
      <c r="BE346" s="145">
        <f>IF(N346="základní",J346,0)</f>
        <v>0</v>
      </c>
      <c r="BF346" s="145">
        <f>IF(N346="snížená",J346,0)</f>
        <v>0</v>
      </c>
      <c r="BG346" s="145">
        <f>IF(N346="zákl. přenesená",J346,0)</f>
        <v>0</v>
      </c>
      <c r="BH346" s="145">
        <f>IF(N346="sníž. přenesená",J346,0)</f>
        <v>0</v>
      </c>
      <c r="BI346" s="145">
        <f>IF(N346="nulová",J346,0)</f>
        <v>0</v>
      </c>
      <c r="BJ346" s="18" t="s">
        <v>21</v>
      </c>
      <c r="BK346" s="145">
        <f>ROUND(I346*H346,2)</f>
        <v>0</v>
      </c>
      <c r="BL346" s="18" t="s">
        <v>194</v>
      </c>
      <c r="BM346" s="144" t="s">
        <v>1009</v>
      </c>
    </row>
    <row r="347" spans="2:65" s="12" customFormat="1" ht="10.199999999999999">
      <c r="B347" s="146"/>
      <c r="D347" s="147" t="s">
        <v>196</v>
      </c>
      <c r="E347" s="148" t="s">
        <v>1</v>
      </c>
      <c r="F347" s="149" t="s">
        <v>1010</v>
      </c>
      <c r="H347" s="150">
        <v>161</v>
      </c>
      <c r="I347" s="151"/>
      <c r="L347" s="146"/>
      <c r="M347" s="152"/>
      <c r="T347" s="153"/>
      <c r="AT347" s="148" t="s">
        <v>196</v>
      </c>
      <c r="AU347" s="148" t="s">
        <v>205</v>
      </c>
      <c r="AV347" s="12" t="s">
        <v>91</v>
      </c>
      <c r="AW347" s="12" t="s">
        <v>36</v>
      </c>
      <c r="AX347" s="12" t="s">
        <v>21</v>
      </c>
      <c r="AY347" s="148" t="s">
        <v>187</v>
      </c>
    </row>
    <row r="348" spans="2:65" s="1" customFormat="1" ht="37.799999999999997" customHeight="1">
      <c r="B348" s="33"/>
      <c r="C348" s="133" t="s">
        <v>545</v>
      </c>
      <c r="D348" s="133" t="s">
        <v>189</v>
      </c>
      <c r="E348" s="134" t="s">
        <v>1011</v>
      </c>
      <c r="F348" s="135" t="s">
        <v>1012</v>
      </c>
      <c r="G348" s="136" t="s">
        <v>253</v>
      </c>
      <c r="H348" s="137">
        <v>25</v>
      </c>
      <c r="I348" s="138"/>
      <c r="J348" s="139">
        <f>ROUND(I348*H348,2)</f>
        <v>0</v>
      </c>
      <c r="K348" s="135" t="s">
        <v>193</v>
      </c>
      <c r="L348" s="33"/>
      <c r="M348" s="140" t="s">
        <v>1</v>
      </c>
      <c r="N348" s="141" t="s">
        <v>46</v>
      </c>
      <c r="P348" s="142">
        <f>O348*H348</f>
        <v>0</v>
      </c>
      <c r="Q348" s="142">
        <v>0</v>
      </c>
      <c r="R348" s="142">
        <f>Q348*H348</f>
        <v>0</v>
      </c>
      <c r="S348" s="142">
        <v>0.29499999999999998</v>
      </c>
      <c r="T348" s="143">
        <f>S348*H348</f>
        <v>7.375</v>
      </c>
      <c r="AR348" s="144" t="s">
        <v>194</v>
      </c>
      <c r="AT348" s="144" t="s">
        <v>189</v>
      </c>
      <c r="AU348" s="144" t="s">
        <v>205</v>
      </c>
      <c r="AY348" s="18" t="s">
        <v>187</v>
      </c>
      <c r="BE348" s="145">
        <f>IF(N348="základní",J348,0)</f>
        <v>0</v>
      </c>
      <c r="BF348" s="145">
        <f>IF(N348="snížená",J348,0)</f>
        <v>0</v>
      </c>
      <c r="BG348" s="145">
        <f>IF(N348="zákl. přenesená",J348,0)</f>
        <v>0</v>
      </c>
      <c r="BH348" s="145">
        <f>IF(N348="sníž. přenesená",J348,0)</f>
        <v>0</v>
      </c>
      <c r="BI348" s="145">
        <f>IF(N348="nulová",J348,0)</f>
        <v>0</v>
      </c>
      <c r="BJ348" s="18" t="s">
        <v>21</v>
      </c>
      <c r="BK348" s="145">
        <f>ROUND(I348*H348,2)</f>
        <v>0</v>
      </c>
      <c r="BL348" s="18" t="s">
        <v>194</v>
      </c>
      <c r="BM348" s="144" t="s">
        <v>1013</v>
      </c>
    </row>
    <row r="349" spans="2:65" s="12" customFormat="1" ht="10.199999999999999">
      <c r="B349" s="146"/>
      <c r="D349" s="147" t="s">
        <v>196</v>
      </c>
      <c r="E349" s="148" t="s">
        <v>1</v>
      </c>
      <c r="F349" s="149" t="s">
        <v>329</v>
      </c>
      <c r="H349" s="150">
        <v>25</v>
      </c>
      <c r="I349" s="151"/>
      <c r="L349" s="146"/>
      <c r="M349" s="152"/>
      <c r="T349" s="153"/>
      <c r="AT349" s="148" t="s">
        <v>196</v>
      </c>
      <c r="AU349" s="148" t="s">
        <v>205</v>
      </c>
      <c r="AV349" s="12" t="s">
        <v>91</v>
      </c>
      <c r="AW349" s="12" t="s">
        <v>36</v>
      </c>
      <c r="AX349" s="12" t="s">
        <v>21</v>
      </c>
      <c r="AY349" s="148" t="s">
        <v>187</v>
      </c>
    </row>
    <row r="350" spans="2:65" s="1" customFormat="1" ht="33" customHeight="1">
      <c r="B350" s="33"/>
      <c r="C350" s="133" t="s">
        <v>550</v>
      </c>
      <c r="D350" s="133" t="s">
        <v>189</v>
      </c>
      <c r="E350" s="134" t="s">
        <v>1014</v>
      </c>
      <c r="F350" s="135" t="s">
        <v>1015</v>
      </c>
      <c r="G350" s="136" t="s">
        <v>253</v>
      </c>
      <c r="H350" s="137">
        <v>180</v>
      </c>
      <c r="I350" s="138"/>
      <c r="J350" s="139">
        <f>ROUND(I350*H350,2)</f>
        <v>0</v>
      </c>
      <c r="K350" s="135" t="s">
        <v>193</v>
      </c>
      <c r="L350" s="33"/>
      <c r="M350" s="140" t="s">
        <v>1</v>
      </c>
      <c r="N350" s="141" t="s">
        <v>46</v>
      </c>
      <c r="P350" s="142">
        <f>O350*H350</f>
        <v>0</v>
      </c>
      <c r="Q350" s="142">
        <v>0</v>
      </c>
      <c r="R350" s="142">
        <f>Q350*H350</f>
        <v>0</v>
      </c>
      <c r="S350" s="142">
        <v>0.17</v>
      </c>
      <c r="T350" s="143">
        <f>S350*H350</f>
        <v>30.6</v>
      </c>
      <c r="AR350" s="144" t="s">
        <v>194</v>
      </c>
      <c r="AT350" s="144" t="s">
        <v>189</v>
      </c>
      <c r="AU350" s="144" t="s">
        <v>205</v>
      </c>
      <c r="AY350" s="18" t="s">
        <v>187</v>
      </c>
      <c r="BE350" s="145">
        <f>IF(N350="základní",J350,0)</f>
        <v>0</v>
      </c>
      <c r="BF350" s="145">
        <f>IF(N350="snížená",J350,0)</f>
        <v>0</v>
      </c>
      <c r="BG350" s="145">
        <f>IF(N350="zákl. přenesená",J350,0)</f>
        <v>0</v>
      </c>
      <c r="BH350" s="145">
        <f>IF(N350="sníž. přenesená",J350,0)</f>
        <v>0</v>
      </c>
      <c r="BI350" s="145">
        <f>IF(N350="nulová",J350,0)</f>
        <v>0</v>
      </c>
      <c r="BJ350" s="18" t="s">
        <v>21</v>
      </c>
      <c r="BK350" s="145">
        <f>ROUND(I350*H350,2)</f>
        <v>0</v>
      </c>
      <c r="BL350" s="18" t="s">
        <v>194</v>
      </c>
      <c r="BM350" s="144" t="s">
        <v>1016</v>
      </c>
    </row>
    <row r="351" spans="2:65" s="12" customFormat="1" ht="10.199999999999999">
      <c r="B351" s="146"/>
      <c r="D351" s="147" t="s">
        <v>196</v>
      </c>
      <c r="E351" s="148" t="s">
        <v>1</v>
      </c>
      <c r="F351" s="149" t="s">
        <v>1017</v>
      </c>
      <c r="H351" s="150">
        <v>180</v>
      </c>
      <c r="I351" s="151"/>
      <c r="L351" s="146"/>
      <c r="M351" s="152"/>
      <c r="T351" s="153"/>
      <c r="AT351" s="148" t="s">
        <v>196</v>
      </c>
      <c r="AU351" s="148" t="s">
        <v>205</v>
      </c>
      <c r="AV351" s="12" t="s">
        <v>91</v>
      </c>
      <c r="AW351" s="12" t="s">
        <v>36</v>
      </c>
      <c r="AX351" s="12" t="s">
        <v>21</v>
      </c>
      <c r="AY351" s="148" t="s">
        <v>187</v>
      </c>
    </row>
    <row r="352" spans="2:65" s="1" customFormat="1" ht="24.15" customHeight="1">
      <c r="B352" s="33"/>
      <c r="C352" s="133" t="s">
        <v>554</v>
      </c>
      <c r="D352" s="133" t="s">
        <v>189</v>
      </c>
      <c r="E352" s="134" t="s">
        <v>1018</v>
      </c>
      <c r="F352" s="135" t="s">
        <v>1019</v>
      </c>
      <c r="G352" s="136" t="s">
        <v>253</v>
      </c>
      <c r="H352" s="137">
        <v>180</v>
      </c>
      <c r="I352" s="138"/>
      <c r="J352" s="139">
        <f>ROUND(I352*H352,2)</f>
        <v>0</v>
      </c>
      <c r="K352" s="135" t="s">
        <v>193</v>
      </c>
      <c r="L352" s="33"/>
      <c r="M352" s="140" t="s">
        <v>1</v>
      </c>
      <c r="N352" s="141" t="s">
        <v>46</v>
      </c>
      <c r="P352" s="142">
        <f>O352*H352</f>
        <v>0</v>
      </c>
      <c r="Q352" s="142">
        <v>0</v>
      </c>
      <c r="R352" s="142">
        <f>Q352*H352</f>
        <v>0</v>
      </c>
      <c r="S352" s="142">
        <v>0.625</v>
      </c>
      <c r="T352" s="143">
        <f>S352*H352</f>
        <v>112.5</v>
      </c>
      <c r="AR352" s="144" t="s">
        <v>194</v>
      </c>
      <c r="AT352" s="144" t="s">
        <v>189</v>
      </c>
      <c r="AU352" s="144" t="s">
        <v>205</v>
      </c>
      <c r="AY352" s="18" t="s">
        <v>187</v>
      </c>
      <c r="BE352" s="145">
        <f>IF(N352="základní",J352,0)</f>
        <v>0</v>
      </c>
      <c r="BF352" s="145">
        <f>IF(N352="snížená",J352,0)</f>
        <v>0</v>
      </c>
      <c r="BG352" s="145">
        <f>IF(N352="zákl. přenesená",J352,0)</f>
        <v>0</v>
      </c>
      <c r="BH352" s="145">
        <f>IF(N352="sníž. přenesená",J352,0)</f>
        <v>0</v>
      </c>
      <c r="BI352" s="145">
        <f>IF(N352="nulová",J352,0)</f>
        <v>0</v>
      </c>
      <c r="BJ352" s="18" t="s">
        <v>21</v>
      </c>
      <c r="BK352" s="145">
        <f>ROUND(I352*H352,2)</f>
        <v>0</v>
      </c>
      <c r="BL352" s="18" t="s">
        <v>194</v>
      </c>
      <c r="BM352" s="144" t="s">
        <v>1020</v>
      </c>
    </row>
    <row r="353" spans="2:65" s="12" customFormat="1" ht="10.199999999999999">
      <c r="B353" s="146"/>
      <c r="D353" s="147" t="s">
        <v>196</v>
      </c>
      <c r="E353" s="148" t="s">
        <v>1</v>
      </c>
      <c r="F353" s="149" t="s">
        <v>1017</v>
      </c>
      <c r="H353" s="150">
        <v>180</v>
      </c>
      <c r="I353" s="151"/>
      <c r="L353" s="146"/>
      <c r="M353" s="152"/>
      <c r="T353" s="153"/>
      <c r="AT353" s="148" t="s">
        <v>196</v>
      </c>
      <c r="AU353" s="148" t="s">
        <v>205</v>
      </c>
      <c r="AV353" s="12" t="s">
        <v>91</v>
      </c>
      <c r="AW353" s="12" t="s">
        <v>36</v>
      </c>
      <c r="AX353" s="12" t="s">
        <v>21</v>
      </c>
      <c r="AY353" s="148" t="s">
        <v>187</v>
      </c>
    </row>
    <row r="354" spans="2:65" s="1" customFormat="1" ht="37.799999999999997" customHeight="1">
      <c r="B354" s="33"/>
      <c r="C354" s="133" t="s">
        <v>561</v>
      </c>
      <c r="D354" s="133" t="s">
        <v>189</v>
      </c>
      <c r="E354" s="134" t="s">
        <v>1021</v>
      </c>
      <c r="F354" s="135" t="s">
        <v>1022</v>
      </c>
      <c r="G354" s="136" t="s">
        <v>253</v>
      </c>
      <c r="H354" s="137">
        <v>205</v>
      </c>
      <c r="I354" s="138"/>
      <c r="J354" s="139">
        <f>ROUND(I354*H354,2)</f>
        <v>0</v>
      </c>
      <c r="K354" s="135" t="s">
        <v>193</v>
      </c>
      <c r="L354" s="33"/>
      <c r="M354" s="140" t="s">
        <v>1</v>
      </c>
      <c r="N354" s="141" t="s">
        <v>46</v>
      </c>
      <c r="P354" s="142">
        <f>O354*H354</f>
        <v>0</v>
      </c>
      <c r="Q354" s="142">
        <v>0</v>
      </c>
      <c r="R354" s="142">
        <f>Q354*H354</f>
        <v>0</v>
      </c>
      <c r="S354" s="142">
        <v>0.17</v>
      </c>
      <c r="T354" s="143">
        <f>S354*H354</f>
        <v>34.85</v>
      </c>
      <c r="AR354" s="144" t="s">
        <v>194</v>
      </c>
      <c r="AT354" s="144" t="s">
        <v>189</v>
      </c>
      <c r="AU354" s="144" t="s">
        <v>205</v>
      </c>
      <c r="AY354" s="18" t="s">
        <v>187</v>
      </c>
      <c r="BE354" s="145">
        <f>IF(N354="základní",J354,0)</f>
        <v>0</v>
      </c>
      <c r="BF354" s="145">
        <f>IF(N354="snížená",J354,0)</f>
        <v>0</v>
      </c>
      <c r="BG354" s="145">
        <f>IF(N354="zákl. přenesená",J354,0)</f>
        <v>0</v>
      </c>
      <c r="BH354" s="145">
        <f>IF(N354="sníž. přenesená",J354,0)</f>
        <v>0</v>
      </c>
      <c r="BI354" s="145">
        <f>IF(N354="nulová",J354,0)</f>
        <v>0</v>
      </c>
      <c r="BJ354" s="18" t="s">
        <v>21</v>
      </c>
      <c r="BK354" s="145">
        <f>ROUND(I354*H354,2)</f>
        <v>0</v>
      </c>
      <c r="BL354" s="18" t="s">
        <v>194</v>
      </c>
      <c r="BM354" s="144" t="s">
        <v>1023</v>
      </c>
    </row>
    <row r="355" spans="2:65" s="12" customFormat="1" ht="10.199999999999999">
      <c r="B355" s="146"/>
      <c r="D355" s="147" t="s">
        <v>196</v>
      </c>
      <c r="E355" s="148" t="s">
        <v>1</v>
      </c>
      <c r="F355" s="149" t="s">
        <v>1024</v>
      </c>
      <c r="H355" s="150">
        <v>205</v>
      </c>
      <c r="I355" s="151"/>
      <c r="L355" s="146"/>
      <c r="M355" s="152"/>
      <c r="T355" s="153"/>
      <c r="AT355" s="148" t="s">
        <v>196</v>
      </c>
      <c r="AU355" s="148" t="s">
        <v>205</v>
      </c>
      <c r="AV355" s="12" t="s">
        <v>91</v>
      </c>
      <c r="AW355" s="12" t="s">
        <v>36</v>
      </c>
      <c r="AX355" s="12" t="s">
        <v>21</v>
      </c>
      <c r="AY355" s="148" t="s">
        <v>187</v>
      </c>
    </row>
    <row r="356" spans="2:65" s="1" customFormat="1" ht="37.799999999999997" customHeight="1">
      <c r="B356" s="33"/>
      <c r="C356" s="133" t="s">
        <v>566</v>
      </c>
      <c r="D356" s="133" t="s">
        <v>189</v>
      </c>
      <c r="E356" s="134" t="s">
        <v>1025</v>
      </c>
      <c r="F356" s="135" t="s">
        <v>1026</v>
      </c>
      <c r="G356" s="136" t="s">
        <v>253</v>
      </c>
      <c r="H356" s="137">
        <v>205</v>
      </c>
      <c r="I356" s="138"/>
      <c r="J356" s="139">
        <f>ROUND(I356*H356,2)</f>
        <v>0</v>
      </c>
      <c r="K356" s="135" t="s">
        <v>193</v>
      </c>
      <c r="L356" s="33"/>
      <c r="M356" s="140" t="s">
        <v>1</v>
      </c>
      <c r="N356" s="141" t="s">
        <v>46</v>
      </c>
      <c r="P356" s="142">
        <f>O356*H356</f>
        <v>0</v>
      </c>
      <c r="Q356" s="142">
        <v>0</v>
      </c>
      <c r="R356" s="142">
        <f>Q356*H356</f>
        <v>0</v>
      </c>
      <c r="S356" s="142">
        <v>0.625</v>
      </c>
      <c r="T356" s="143">
        <f>S356*H356</f>
        <v>128.125</v>
      </c>
      <c r="AR356" s="144" t="s">
        <v>194</v>
      </c>
      <c r="AT356" s="144" t="s">
        <v>189</v>
      </c>
      <c r="AU356" s="144" t="s">
        <v>205</v>
      </c>
      <c r="AY356" s="18" t="s">
        <v>187</v>
      </c>
      <c r="BE356" s="145">
        <f>IF(N356="základní",J356,0)</f>
        <v>0</v>
      </c>
      <c r="BF356" s="145">
        <f>IF(N356="snížená",J356,0)</f>
        <v>0</v>
      </c>
      <c r="BG356" s="145">
        <f>IF(N356="zákl. přenesená",J356,0)</f>
        <v>0</v>
      </c>
      <c r="BH356" s="145">
        <f>IF(N356="sníž. přenesená",J356,0)</f>
        <v>0</v>
      </c>
      <c r="BI356" s="145">
        <f>IF(N356="nulová",J356,0)</f>
        <v>0</v>
      </c>
      <c r="BJ356" s="18" t="s">
        <v>21</v>
      </c>
      <c r="BK356" s="145">
        <f>ROUND(I356*H356,2)</f>
        <v>0</v>
      </c>
      <c r="BL356" s="18" t="s">
        <v>194</v>
      </c>
      <c r="BM356" s="144" t="s">
        <v>1027</v>
      </c>
    </row>
    <row r="357" spans="2:65" s="12" customFormat="1" ht="10.199999999999999">
      <c r="B357" s="146"/>
      <c r="D357" s="147" t="s">
        <v>196</v>
      </c>
      <c r="E357" s="148" t="s">
        <v>1</v>
      </c>
      <c r="F357" s="149" t="s">
        <v>1024</v>
      </c>
      <c r="H357" s="150">
        <v>205</v>
      </c>
      <c r="I357" s="151"/>
      <c r="L357" s="146"/>
      <c r="M357" s="152"/>
      <c r="T357" s="153"/>
      <c r="AT357" s="148" t="s">
        <v>196</v>
      </c>
      <c r="AU357" s="148" t="s">
        <v>205</v>
      </c>
      <c r="AV357" s="12" t="s">
        <v>91</v>
      </c>
      <c r="AW357" s="12" t="s">
        <v>36</v>
      </c>
      <c r="AX357" s="12" t="s">
        <v>21</v>
      </c>
      <c r="AY357" s="148" t="s">
        <v>187</v>
      </c>
    </row>
    <row r="358" spans="2:65" s="1" customFormat="1" ht="33" customHeight="1">
      <c r="B358" s="33"/>
      <c r="C358" s="133" t="s">
        <v>571</v>
      </c>
      <c r="D358" s="133" t="s">
        <v>189</v>
      </c>
      <c r="E358" s="134" t="s">
        <v>604</v>
      </c>
      <c r="F358" s="135" t="s">
        <v>605</v>
      </c>
      <c r="G358" s="136" t="s">
        <v>253</v>
      </c>
      <c r="H358" s="137">
        <v>490</v>
      </c>
      <c r="I358" s="138"/>
      <c r="J358" s="139">
        <f>ROUND(I358*H358,2)</f>
        <v>0</v>
      </c>
      <c r="K358" s="135" t="s">
        <v>193</v>
      </c>
      <c r="L358" s="33"/>
      <c r="M358" s="140" t="s">
        <v>1</v>
      </c>
      <c r="N358" s="141" t="s">
        <v>46</v>
      </c>
      <c r="P358" s="142">
        <f>O358*H358</f>
        <v>0</v>
      </c>
      <c r="Q358" s="142">
        <v>0</v>
      </c>
      <c r="R358" s="142">
        <f>Q358*H358</f>
        <v>0</v>
      </c>
      <c r="S358" s="142">
        <v>0.28999999999999998</v>
      </c>
      <c r="T358" s="143">
        <f>S358*H358</f>
        <v>142.1</v>
      </c>
      <c r="AR358" s="144" t="s">
        <v>194</v>
      </c>
      <c r="AT358" s="144" t="s">
        <v>189</v>
      </c>
      <c r="AU358" s="144" t="s">
        <v>205</v>
      </c>
      <c r="AY358" s="18" t="s">
        <v>187</v>
      </c>
      <c r="BE358" s="145">
        <f>IF(N358="základní",J358,0)</f>
        <v>0</v>
      </c>
      <c r="BF358" s="145">
        <f>IF(N358="snížená",J358,0)</f>
        <v>0</v>
      </c>
      <c r="BG358" s="145">
        <f>IF(N358="zákl. přenesená",J358,0)</f>
        <v>0</v>
      </c>
      <c r="BH358" s="145">
        <f>IF(N358="sníž. přenesená",J358,0)</f>
        <v>0</v>
      </c>
      <c r="BI358" s="145">
        <f>IF(N358="nulová",J358,0)</f>
        <v>0</v>
      </c>
      <c r="BJ358" s="18" t="s">
        <v>21</v>
      </c>
      <c r="BK358" s="145">
        <f>ROUND(I358*H358,2)</f>
        <v>0</v>
      </c>
      <c r="BL358" s="18" t="s">
        <v>194</v>
      </c>
      <c r="BM358" s="144" t="s">
        <v>1028</v>
      </c>
    </row>
    <row r="359" spans="2:65" s="12" customFormat="1" ht="10.199999999999999">
      <c r="B359" s="146"/>
      <c r="D359" s="147" t="s">
        <v>196</v>
      </c>
      <c r="E359" s="148" t="s">
        <v>1</v>
      </c>
      <c r="F359" s="149" t="s">
        <v>1029</v>
      </c>
      <c r="H359" s="150">
        <v>490</v>
      </c>
      <c r="I359" s="151"/>
      <c r="L359" s="146"/>
      <c r="M359" s="152"/>
      <c r="T359" s="153"/>
      <c r="AT359" s="148" t="s">
        <v>196</v>
      </c>
      <c r="AU359" s="148" t="s">
        <v>205</v>
      </c>
      <c r="AV359" s="12" t="s">
        <v>91</v>
      </c>
      <c r="AW359" s="12" t="s">
        <v>36</v>
      </c>
      <c r="AX359" s="12" t="s">
        <v>21</v>
      </c>
      <c r="AY359" s="148" t="s">
        <v>187</v>
      </c>
    </row>
    <row r="360" spans="2:65" s="1" customFormat="1" ht="24.15" customHeight="1">
      <c r="B360" s="33"/>
      <c r="C360" s="133" t="s">
        <v>576</v>
      </c>
      <c r="D360" s="133" t="s">
        <v>189</v>
      </c>
      <c r="E360" s="134" t="s">
        <v>600</v>
      </c>
      <c r="F360" s="135" t="s">
        <v>601</v>
      </c>
      <c r="G360" s="136" t="s">
        <v>253</v>
      </c>
      <c r="H360" s="137">
        <v>490</v>
      </c>
      <c r="I360" s="138"/>
      <c r="J360" s="139">
        <f>ROUND(I360*H360,2)</f>
        <v>0</v>
      </c>
      <c r="K360" s="135" t="s">
        <v>193</v>
      </c>
      <c r="L360" s="33"/>
      <c r="M360" s="140" t="s">
        <v>1</v>
      </c>
      <c r="N360" s="141" t="s">
        <v>46</v>
      </c>
      <c r="P360" s="142">
        <f>O360*H360</f>
        <v>0</v>
      </c>
      <c r="Q360" s="142">
        <v>0</v>
      </c>
      <c r="R360" s="142">
        <f>Q360*H360</f>
        <v>0</v>
      </c>
      <c r="S360" s="142">
        <v>0.316</v>
      </c>
      <c r="T360" s="143">
        <f>S360*H360</f>
        <v>154.84</v>
      </c>
      <c r="AR360" s="144" t="s">
        <v>194</v>
      </c>
      <c r="AT360" s="144" t="s">
        <v>189</v>
      </c>
      <c r="AU360" s="144" t="s">
        <v>205</v>
      </c>
      <c r="AY360" s="18" t="s">
        <v>187</v>
      </c>
      <c r="BE360" s="145">
        <f>IF(N360="základní",J360,0)</f>
        <v>0</v>
      </c>
      <c r="BF360" s="145">
        <f>IF(N360="snížená",J360,0)</f>
        <v>0</v>
      </c>
      <c r="BG360" s="145">
        <f>IF(N360="zákl. přenesená",J360,0)</f>
        <v>0</v>
      </c>
      <c r="BH360" s="145">
        <f>IF(N360="sníž. přenesená",J360,0)</f>
        <v>0</v>
      </c>
      <c r="BI360" s="145">
        <f>IF(N360="nulová",J360,0)</f>
        <v>0</v>
      </c>
      <c r="BJ360" s="18" t="s">
        <v>21</v>
      </c>
      <c r="BK360" s="145">
        <f>ROUND(I360*H360,2)</f>
        <v>0</v>
      </c>
      <c r="BL360" s="18" t="s">
        <v>194</v>
      </c>
      <c r="BM360" s="144" t="s">
        <v>1030</v>
      </c>
    </row>
    <row r="361" spans="2:65" s="12" customFormat="1" ht="10.199999999999999">
      <c r="B361" s="146"/>
      <c r="D361" s="147" t="s">
        <v>196</v>
      </c>
      <c r="E361" s="148" t="s">
        <v>1</v>
      </c>
      <c r="F361" s="149" t="s">
        <v>1029</v>
      </c>
      <c r="H361" s="150">
        <v>490</v>
      </c>
      <c r="I361" s="151"/>
      <c r="L361" s="146"/>
      <c r="M361" s="152"/>
      <c r="T361" s="153"/>
      <c r="AT361" s="148" t="s">
        <v>196</v>
      </c>
      <c r="AU361" s="148" t="s">
        <v>205</v>
      </c>
      <c r="AV361" s="12" t="s">
        <v>91</v>
      </c>
      <c r="AW361" s="12" t="s">
        <v>36</v>
      </c>
      <c r="AX361" s="12" t="s">
        <v>21</v>
      </c>
      <c r="AY361" s="148" t="s">
        <v>187</v>
      </c>
    </row>
    <row r="362" spans="2:65" s="1" customFormat="1" ht="37.799999999999997" customHeight="1">
      <c r="B362" s="33"/>
      <c r="C362" s="133" t="s">
        <v>581</v>
      </c>
      <c r="D362" s="133" t="s">
        <v>189</v>
      </c>
      <c r="E362" s="134" t="s">
        <v>609</v>
      </c>
      <c r="F362" s="135" t="s">
        <v>610</v>
      </c>
      <c r="G362" s="136" t="s">
        <v>253</v>
      </c>
      <c r="H362" s="137">
        <v>1075</v>
      </c>
      <c r="I362" s="138"/>
      <c r="J362" s="139">
        <f>ROUND(I362*H362,2)</f>
        <v>0</v>
      </c>
      <c r="K362" s="135" t="s">
        <v>193</v>
      </c>
      <c r="L362" s="33"/>
      <c r="M362" s="140" t="s">
        <v>1</v>
      </c>
      <c r="N362" s="141" t="s">
        <v>46</v>
      </c>
      <c r="P362" s="142">
        <f>O362*H362</f>
        <v>0</v>
      </c>
      <c r="Q362" s="142">
        <v>0</v>
      </c>
      <c r="R362" s="142">
        <f>Q362*H362</f>
        <v>0</v>
      </c>
      <c r="S362" s="142">
        <v>0.28999999999999998</v>
      </c>
      <c r="T362" s="143">
        <f>S362*H362</f>
        <v>311.75</v>
      </c>
      <c r="AR362" s="144" t="s">
        <v>194</v>
      </c>
      <c r="AT362" s="144" t="s">
        <v>189</v>
      </c>
      <c r="AU362" s="144" t="s">
        <v>205</v>
      </c>
      <c r="AY362" s="18" t="s">
        <v>187</v>
      </c>
      <c r="BE362" s="145">
        <f>IF(N362="základní",J362,0)</f>
        <v>0</v>
      </c>
      <c r="BF362" s="145">
        <f>IF(N362="snížená",J362,0)</f>
        <v>0</v>
      </c>
      <c r="BG362" s="145">
        <f>IF(N362="zákl. přenesená",J362,0)</f>
        <v>0</v>
      </c>
      <c r="BH362" s="145">
        <f>IF(N362="sníž. přenesená",J362,0)</f>
        <v>0</v>
      </c>
      <c r="BI362" s="145">
        <f>IF(N362="nulová",J362,0)</f>
        <v>0</v>
      </c>
      <c r="BJ362" s="18" t="s">
        <v>21</v>
      </c>
      <c r="BK362" s="145">
        <f>ROUND(I362*H362,2)</f>
        <v>0</v>
      </c>
      <c r="BL362" s="18" t="s">
        <v>194</v>
      </c>
      <c r="BM362" s="144" t="s">
        <v>1031</v>
      </c>
    </row>
    <row r="363" spans="2:65" s="12" customFormat="1" ht="10.199999999999999">
      <c r="B363" s="146"/>
      <c r="D363" s="147" t="s">
        <v>196</v>
      </c>
      <c r="E363" s="148" t="s">
        <v>1</v>
      </c>
      <c r="F363" s="149" t="s">
        <v>1032</v>
      </c>
      <c r="H363" s="150">
        <v>1075</v>
      </c>
      <c r="I363" s="151"/>
      <c r="L363" s="146"/>
      <c r="M363" s="152"/>
      <c r="T363" s="153"/>
      <c r="AT363" s="148" t="s">
        <v>196</v>
      </c>
      <c r="AU363" s="148" t="s">
        <v>205</v>
      </c>
      <c r="AV363" s="12" t="s">
        <v>91</v>
      </c>
      <c r="AW363" s="12" t="s">
        <v>36</v>
      </c>
      <c r="AX363" s="12" t="s">
        <v>81</v>
      </c>
      <c r="AY363" s="148" t="s">
        <v>187</v>
      </c>
    </row>
    <row r="364" spans="2:65" s="13" customFormat="1" ht="10.199999999999999">
      <c r="B364" s="154"/>
      <c r="D364" s="147" t="s">
        <v>196</v>
      </c>
      <c r="E364" s="155" t="s">
        <v>1</v>
      </c>
      <c r="F364" s="156" t="s">
        <v>198</v>
      </c>
      <c r="H364" s="157">
        <v>1075</v>
      </c>
      <c r="I364" s="158"/>
      <c r="L364" s="154"/>
      <c r="M364" s="159"/>
      <c r="T364" s="160"/>
      <c r="AT364" s="155" t="s">
        <v>196</v>
      </c>
      <c r="AU364" s="155" t="s">
        <v>205</v>
      </c>
      <c r="AV364" s="13" t="s">
        <v>194</v>
      </c>
      <c r="AW364" s="13" t="s">
        <v>36</v>
      </c>
      <c r="AX364" s="13" t="s">
        <v>21</v>
      </c>
      <c r="AY364" s="155" t="s">
        <v>187</v>
      </c>
    </row>
    <row r="365" spans="2:65" s="1" customFormat="1" ht="33" customHeight="1">
      <c r="B365" s="33"/>
      <c r="C365" s="133" t="s">
        <v>586</v>
      </c>
      <c r="D365" s="133" t="s">
        <v>189</v>
      </c>
      <c r="E365" s="134" t="s">
        <v>614</v>
      </c>
      <c r="F365" s="135" t="s">
        <v>615</v>
      </c>
      <c r="G365" s="136" t="s">
        <v>253</v>
      </c>
      <c r="H365" s="137">
        <v>1075</v>
      </c>
      <c r="I365" s="138"/>
      <c r="J365" s="139">
        <f>ROUND(I365*H365,2)</f>
        <v>0</v>
      </c>
      <c r="K365" s="135" t="s">
        <v>193</v>
      </c>
      <c r="L365" s="33"/>
      <c r="M365" s="140" t="s">
        <v>1</v>
      </c>
      <c r="N365" s="141" t="s">
        <v>46</v>
      </c>
      <c r="P365" s="142">
        <f>O365*H365</f>
        <v>0</v>
      </c>
      <c r="Q365" s="142">
        <v>0</v>
      </c>
      <c r="R365" s="142">
        <f>Q365*H365</f>
        <v>0</v>
      </c>
      <c r="S365" s="142">
        <v>0.316</v>
      </c>
      <c r="T365" s="143">
        <f>S365*H365</f>
        <v>339.7</v>
      </c>
      <c r="AR365" s="144" t="s">
        <v>194</v>
      </c>
      <c r="AT365" s="144" t="s">
        <v>189</v>
      </c>
      <c r="AU365" s="144" t="s">
        <v>205</v>
      </c>
      <c r="AY365" s="18" t="s">
        <v>187</v>
      </c>
      <c r="BE365" s="145">
        <f>IF(N365="základní",J365,0)</f>
        <v>0</v>
      </c>
      <c r="BF365" s="145">
        <f>IF(N365="snížená",J365,0)</f>
        <v>0</v>
      </c>
      <c r="BG365" s="145">
        <f>IF(N365="zákl. přenesená",J365,0)</f>
        <v>0</v>
      </c>
      <c r="BH365" s="145">
        <f>IF(N365="sníž. přenesená",J365,0)</f>
        <v>0</v>
      </c>
      <c r="BI365" s="145">
        <f>IF(N365="nulová",J365,0)</f>
        <v>0</v>
      </c>
      <c r="BJ365" s="18" t="s">
        <v>21</v>
      </c>
      <c r="BK365" s="145">
        <f>ROUND(I365*H365,2)</f>
        <v>0</v>
      </c>
      <c r="BL365" s="18" t="s">
        <v>194</v>
      </c>
      <c r="BM365" s="144" t="s">
        <v>1033</v>
      </c>
    </row>
    <row r="366" spans="2:65" s="12" customFormat="1" ht="10.199999999999999">
      <c r="B366" s="146"/>
      <c r="D366" s="147" t="s">
        <v>196</v>
      </c>
      <c r="E366" s="148" t="s">
        <v>1</v>
      </c>
      <c r="F366" s="149" t="s">
        <v>1032</v>
      </c>
      <c r="H366" s="150">
        <v>1075</v>
      </c>
      <c r="I366" s="151"/>
      <c r="L366" s="146"/>
      <c r="M366" s="152"/>
      <c r="T366" s="153"/>
      <c r="AT366" s="148" t="s">
        <v>196</v>
      </c>
      <c r="AU366" s="148" t="s">
        <v>205</v>
      </c>
      <c r="AV366" s="12" t="s">
        <v>91</v>
      </c>
      <c r="AW366" s="12" t="s">
        <v>36</v>
      </c>
      <c r="AX366" s="12" t="s">
        <v>21</v>
      </c>
      <c r="AY366" s="148" t="s">
        <v>187</v>
      </c>
    </row>
    <row r="367" spans="2:65" s="1" customFormat="1" ht="37.799999999999997" customHeight="1">
      <c r="B367" s="33"/>
      <c r="C367" s="133" t="s">
        <v>591</v>
      </c>
      <c r="D367" s="133" t="s">
        <v>189</v>
      </c>
      <c r="E367" s="134" t="s">
        <v>622</v>
      </c>
      <c r="F367" s="135" t="s">
        <v>623</v>
      </c>
      <c r="G367" s="136" t="s">
        <v>253</v>
      </c>
      <c r="H367" s="137">
        <v>25</v>
      </c>
      <c r="I367" s="138"/>
      <c r="J367" s="139">
        <f>ROUND(I367*H367,2)</f>
        <v>0</v>
      </c>
      <c r="K367" s="135" t="s">
        <v>193</v>
      </c>
      <c r="L367" s="33"/>
      <c r="M367" s="140" t="s">
        <v>1</v>
      </c>
      <c r="N367" s="141" t="s">
        <v>46</v>
      </c>
      <c r="P367" s="142">
        <f>O367*H367</f>
        <v>0</v>
      </c>
      <c r="Q367" s="142">
        <v>0</v>
      </c>
      <c r="R367" s="142">
        <f>Q367*H367</f>
        <v>0</v>
      </c>
      <c r="S367" s="142">
        <v>0.28999999999999998</v>
      </c>
      <c r="T367" s="143">
        <f>S367*H367</f>
        <v>7.2499999999999991</v>
      </c>
      <c r="AR367" s="144" t="s">
        <v>194</v>
      </c>
      <c r="AT367" s="144" t="s">
        <v>189</v>
      </c>
      <c r="AU367" s="144" t="s">
        <v>205</v>
      </c>
      <c r="AY367" s="18" t="s">
        <v>187</v>
      </c>
      <c r="BE367" s="145">
        <f>IF(N367="základní",J367,0)</f>
        <v>0</v>
      </c>
      <c r="BF367" s="145">
        <f>IF(N367="snížená",J367,0)</f>
        <v>0</v>
      </c>
      <c r="BG367" s="145">
        <f>IF(N367="zákl. přenesená",J367,0)</f>
        <v>0</v>
      </c>
      <c r="BH367" s="145">
        <f>IF(N367="sníž. přenesená",J367,0)</f>
        <v>0</v>
      </c>
      <c r="BI367" s="145">
        <f>IF(N367="nulová",J367,0)</f>
        <v>0</v>
      </c>
      <c r="BJ367" s="18" t="s">
        <v>21</v>
      </c>
      <c r="BK367" s="145">
        <f>ROUND(I367*H367,2)</f>
        <v>0</v>
      </c>
      <c r="BL367" s="18" t="s">
        <v>194</v>
      </c>
      <c r="BM367" s="144" t="s">
        <v>1034</v>
      </c>
    </row>
    <row r="368" spans="2:65" s="12" customFormat="1" ht="10.199999999999999">
      <c r="B368" s="146"/>
      <c r="D368" s="147" t="s">
        <v>196</v>
      </c>
      <c r="E368" s="148" t="s">
        <v>1</v>
      </c>
      <c r="F368" s="149" t="s">
        <v>329</v>
      </c>
      <c r="H368" s="150">
        <v>25</v>
      </c>
      <c r="I368" s="151"/>
      <c r="L368" s="146"/>
      <c r="M368" s="152"/>
      <c r="T368" s="153"/>
      <c r="AT368" s="148" t="s">
        <v>196</v>
      </c>
      <c r="AU368" s="148" t="s">
        <v>205</v>
      </c>
      <c r="AV368" s="12" t="s">
        <v>91</v>
      </c>
      <c r="AW368" s="12" t="s">
        <v>36</v>
      </c>
      <c r="AX368" s="12" t="s">
        <v>21</v>
      </c>
      <c r="AY368" s="148" t="s">
        <v>187</v>
      </c>
    </row>
    <row r="369" spans="2:65" s="1" customFormat="1" ht="24.15" customHeight="1">
      <c r="B369" s="33"/>
      <c r="C369" s="133" t="s">
        <v>595</v>
      </c>
      <c r="D369" s="133" t="s">
        <v>189</v>
      </c>
      <c r="E369" s="134" t="s">
        <v>626</v>
      </c>
      <c r="F369" s="135" t="s">
        <v>627</v>
      </c>
      <c r="G369" s="136" t="s">
        <v>201</v>
      </c>
      <c r="H369" s="137">
        <v>14</v>
      </c>
      <c r="I369" s="138"/>
      <c r="J369" s="139">
        <f>ROUND(I369*H369,2)</f>
        <v>0</v>
      </c>
      <c r="K369" s="135" t="s">
        <v>193</v>
      </c>
      <c r="L369" s="33"/>
      <c r="M369" s="140" t="s">
        <v>1</v>
      </c>
      <c r="N369" s="141" t="s">
        <v>46</v>
      </c>
      <c r="P369" s="142">
        <f>O369*H369</f>
        <v>0</v>
      </c>
      <c r="Q369" s="142">
        <v>0</v>
      </c>
      <c r="R369" s="142">
        <f>Q369*H369</f>
        <v>0</v>
      </c>
      <c r="S369" s="142">
        <v>0.28999999999999998</v>
      </c>
      <c r="T369" s="143">
        <f>S369*H369</f>
        <v>4.0599999999999996</v>
      </c>
      <c r="AR369" s="144" t="s">
        <v>194</v>
      </c>
      <c r="AT369" s="144" t="s">
        <v>189</v>
      </c>
      <c r="AU369" s="144" t="s">
        <v>205</v>
      </c>
      <c r="AY369" s="18" t="s">
        <v>187</v>
      </c>
      <c r="BE369" s="145">
        <f>IF(N369="základní",J369,0)</f>
        <v>0</v>
      </c>
      <c r="BF369" s="145">
        <f>IF(N369="snížená",J369,0)</f>
        <v>0</v>
      </c>
      <c r="BG369" s="145">
        <f>IF(N369="zákl. přenesená",J369,0)</f>
        <v>0</v>
      </c>
      <c r="BH369" s="145">
        <f>IF(N369="sníž. přenesená",J369,0)</f>
        <v>0</v>
      </c>
      <c r="BI369" s="145">
        <f>IF(N369="nulová",J369,0)</f>
        <v>0</v>
      </c>
      <c r="BJ369" s="18" t="s">
        <v>21</v>
      </c>
      <c r="BK369" s="145">
        <f>ROUND(I369*H369,2)</f>
        <v>0</v>
      </c>
      <c r="BL369" s="18" t="s">
        <v>194</v>
      </c>
      <c r="BM369" s="144" t="s">
        <v>1035</v>
      </c>
    </row>
    <row r="370" spans="2:65" s="1" customFormat="1" ht="19.2">
      <c r="B370" s="33"/>
      <c r="D370" s="147" t="s">
        <v>219</v>
      </c>
      <c r="F370" s="167" t="s">
        <v>629</v>
      </c>
      <c r="I370" s="168"/>
      <c r="L370" s="33"/>
      <c r="M370" s="169"/>
      <c r="T370" s="57"/>
      <c r="AT370" s="18" t="s">
        <v>219</v>
      </c>
      <c r="AU370" s="18" t="s">
        <v>205</v>
      </c>
    </row>
    <row r="371" spans="2:65" s="12" customFormat="1" ht="10.199999999999999">
      <c r="B371" s="146"/>
      <c r="D371" s="147" t="s">
        <v>196</v>
      </c>
      <c r="E371" s="148" t="s">
        <v>1</v>
      </c>
      <c r="F371" s="149" t="s">
        <v>1036</v>
      </c>
      <c r="H371" s="150">
        <v>14</v>
      </c>
      <c r="I371" s="151"/>
      <c r="L371" s="146"/>
      <c r="M371" s="152"/>
      <c r="T371" s="153"/>
      <c r="AT371" s="148" t="s">
        <v>196</v>
      </c>
      <c r="AU371" s="148" t="s">
        <v>205</v>
      </c>
      <c r="AV371" s="12" t="s">
        <v>91</v>
      </c>
      <c r="AW371" s="12" t="s">
        <v>36</v>
      </c>
      <c r="AX371" s="12" t="s">
        <v>21</v>
      </c>
      <c r="AY371" s="148" t="s">
        <v>187</v>
      </c>
    </row>
    <row r="372" spans="2:65" s="1" customFormat="1" ht="24.15" customHeight="1">
      <c r="B372" s="33"/>
      <c r="C372" s="133" t="s">
        <v>599</v>
      </c>
      <c r="D372" s="133" t="s">
        <v>189</v>
      </c>
      <c r="E372" s="134" t="s">
        <v>632</v>
      </c>
      <c r="F372" s="135" t="s">
        <v>633</v>
      </c>
      <c r="G372" s="136" t="s">
        <v>201</v>
      </c>
      <c r="H372" s="137">
        <v>109</v>
      </c>
      <c r="I372" s="138"/>
      <c r="J372" s="139">
        <f>ROUND(I372*H372,2)</f>
        <v>0</v>
      </c>
      <c r="K372" s="135" t="s">
        <v>193</v>
      </c>
      <c r="L372" s="33"/>
      <c r="M372" s="140" t="s">
        <v>1</v>
      </c>
      <c r="N372" s="141" t="s">
        <v>46</v>
      </c>
      <c r="P372" s="142">
        <f>O372*H372</f>
        <v>0</v>
      </c>
      <c r="Q372" s="142">
        <v>0</v>
      </c>
      <c r="R372" s="142">
        <f>Q372*H372</f>
        <v>0</v>
      </c>
      <c r="S372" s="142">
        <v>0.20499999999999999</v>
      </c>
      <c r="T372" s="143">
        <f>S372*H372</f>
        <v>22.344999999999999</v>
      </c>
      <c r="AR372" s="144" t="s">
        <v>194</v>
      </c>
      <c r="AT372" s="144" t="s">
        <v>189</v>
      </c>
      <c r="AU372" s="144" t="s">
        <v>205</v>
      </c>
      <c r="AY372" s="18" t="s">
        <v>187</v>
      </c>
      <c r="BE372" s="145">
        <f>IF(N372="základní",J372,0)</f>
        <v>0</v>
      </c>
      <c r="BF372" s="145">
        <f>IF(N372="snížená",J372,0)</f>
        <v>0</v>
      </c>
      <c r="BG372" s="145">
        <f>IF(N372="zákl. přenesená",J372,0)</f>
        <v>0</v>
      </c>
      <c r="BH372" s="145">
        <f>IF(N372="sníž. přenesená",J372,0)</f>
        <v>0</v>
      </c>
      <c r="BI372" s="145">
        <f>IF(N372="nulová",J372,0)</f>
        <v>0</v>
      </c>
      <c r="BJ372" s="18" t="s">
        <v>21</v>
      </c>
      <c r="BK372" s="145">
        <f>ROUND(I372*H372,2)</f>
        <v>0</v>
      </c>
      <c r="BL372" s="18" t="s">
        <v>194</v>
      </c>
      <c r="BM372" s="144" t="s">
        <v>1037</v>
      </c>
    </row>
    <row r="373" spans="2:65" s="12" customFormat="1" ht="10.199999999999999">
      <c r="B373" s="146"/>
      <c r="D373" s="147" t="s">
        <v>196</v>
      </c>
      <c r="E373" s="148" t="s">
        <v>1</v>
      </c>
      <c r="F373" s="149" t="s">
        <v>1038</v>
      </c>
      <c r="H373" s="150">
        <v>39</v>
      </c>
      <c r="I373" s="151"/>
      <c r="L373" s="146"/>
      <c r="M373" s="152"/>
      <c r="T373" s="153"/>
      <c r="AT373" s="148" t="s">
        <v>196</v>
      </c>
      <c r="AU373" s="148" t="s">
        <v>205</v>
      </c>
      <c r="AV373" s="12" t="s">
        <v>91</v>
      </c>
      <c r="AW373" s="12" t="s">
        <v>36</v>
      </c>
      <c r="AX373" s="12" t="s">
        <v>81</v>
      </c>
      <c r="AY373" s="148" t="s">
        <v>187</v>
      </c>
    </row>
    <row r="374" spans="2:65" s="12" customFormat="1" ht="10.199999999999999">
      <c r="B374" s="146"/>
      <c r="D374" s="147" t="s">
        <v>196</v>
      </c>
      <c r="E374" s="148" t="s">
        <v>1</v>
      </c>
      <c r="F374" s="149" t="s">
        <v>1039</v>
      </c>
      <c r="H374" s="150">
        <v>70</v>
      </c>
      <c r="I374" s="151"/>
      <c r="L374" s="146"/>
      <c r="M374" s="152"/>
      <c r="T374" s="153"/>
      <c r="AT374" s="148" t="s">
        <v>196</v>
      </c>
      <c r="AU374" s="148" t="s">
        <v>205</v>
      </c>
      <c r="AV374" s="12" t="s">
        <v>91</v>
      </c>
      <c r="AW374" s="12" t="s">
        <v>36</v>
      </c>
      <c r="AX374" s="12" t="s">
        <v>81</v>
      </c>
      <c r="AY374" s="148" t="s">
        <v>187</v>
      </c>
    </row>
    <row r="375" spans="2:65" s="13" customFormat="1" ht="10.199999999999999">
      <c r="B375" s="154"/>
      <c r="D375" s="147" t="s">
        <v>196</v>
      </c>
      <c r="E375" s="155" t="s">
        <v>1</v>
      </c>
      <c r="F375" s="156" t="s">
        <v>198</v>
      </c>
      <c r="H375" s="157">
        <v>109</v>
      </c>
      <c r="I375" s="158"/>
      <c r="L375" s="154"/>
      <c r="M375" s="159"/>
      <c r="T375" s="160"/>
      <c r="AT375" s="155" t="s">
        <v>196</v>
      </c>
      <c r="AU375" s="155" t="s">
        <v>205</v>
      </c>
      <c r="AV375" s="13" t="s">
        <v>194</v>
      </c>
      <c r="AW375" s="13" t="s">
        <v>36</v>
      </c>
      <c r="AX375" s="13" t="s">
        <v>21</v>
      </c>
      <c r="AY375" s="155" t="s">
        <v>187</v>
      </c>
    </row>
    <row r="376" spans="2:65" s="1" customFormat="1" ht="24.15" customHeight="1">
      <c r="B376" s="33"/>
      <c r="C376" s="133" t="s">
        <v>603</v>
      </c>
      <c r="D376" s="133" t="s">
        <v>189</v>
      </c>
      <c r="E376" s="134" t="s">
        <v>643</v>
      </c>
      <c r="F376" s="135" t="s">
        <v>644</v>
      </c>
      <c r="G376" s="136" t="s">
        <v>201</v>
      </c>
      <c r="H376" s="137">
        <v>257</v>
      </c>
      <c r="I376" s="138"/>
      <c r="J376" s="139">
        <f>ROUND(I376*H376,2)</f>
        <v>0</v>
      </c>
      <c r="K376" s="135" t="s">
        <v>193</v>
      </c>
      <c r="L376" s="33"/>
      <c r="M376" s="140" t="s">
        <v>1</v>
      </c>
      <c r="N376" s="141" t="s">
        <v>46</v>
      </c>
      <c r="P376" s="142">
        <f>O376*H376</f>
        <v>0</v>
      </c>
      <c r="Q376" s="142">
        <v>0</v>
      </c>
      <c r="R376" s="142">
        <f>Q376*H376</f>
        <v>0</v>
      </c>
      <c r="S376" s="142">
        <v>0.04</v>
      </c>
      <c r="T376" s="143">
        <f>S376*H376</f>
        <v>10.28</v>
      </c>
      <c r="AR376" s="144" t="s">
        <v>194</v>
      </c>
      <c r="AT376" s="144" t="s">
        <v>189</v>
      </c>
      <c r="AU376" s="144" t="s">
        <v>205</v>
      </c>
      <c r="AY376" s="18" t="s">
        <v>187</v>
      </c>
      <c r="BE376" s="145">
        <f>IF(N376="základní",J376,0)</f>
        <v>0</v>
      </c>
      <c r="BF376" s="145">
        <f>IF(N376="snížená",J376,0)</f>
        <v>0</v>
      </c>
      <c r="BG376" s="145">
        <f>IF(N376="zákl. přenesená",J376,0)</f>
        <v>0</v>
      </c>
      <c r="BH376" s="145">
        <f>IF(N376="sníž. přenesená",J376,0)</f>
        <v>0</v>
      </c>
      <c r="BI376" s="145">
        <f>IF(N376="nulová",J376,0)</f>
        <v>0</v>
      </c>
      <c r="BJ376" s="18" t="s">
        <v>21</v>
      </c>
      <c r="BK376" s="145">
        <f>ROUND(I376*H376,2)</f>
        <v>0</v>
      </c>
      <c r="BL376" s="18" t="s">
        <v>194</v>
      </c>
      <c r="BM376" s="144" t="s">
        <v>1040</v>
      </c>
    </row>
    <row r="377" spans="2:65" s="12" customFormat="1" ht="10.199999999999999">
      <c r="B377" s="146"/>
      <c r="D377" s="147" t="s">
        <v>196</v>
      </c>
      <c r="E377" s="148" t="s">
        <v>1</v>
      </c>
      <c r="F377" s="149" t="s">
        <v>1041</v>
      </c>
      <c r="H377" s="150">
        <v>257</v>
      </c>
      <c r="I377" s="151"/>
      <c r="L377" s="146"/>
      <c r="M377" s="152"/>
      <c r="T377" s="153"/>
      <c r="AT377" s="148" t="s">
        <v>196</v>
      </c>
      <c r="AU377" s="148" t="s">
        <v>205</v>
      </c>
      <c r="AV377" s="12" t="s">
        <v>91</v>
      </c>
      <c r="AW377" s="12" t="s">
        <v>36</v>
      </c>
      <c r="AX377" s="12" t="s">
        <v>21</v>
      </c>
      <c r="AY377" s="148" t="s">
        <v>187</v>
      </c>
    </row>
    <row r="378" spans="2:65" s="1" customFormat="1" ht="33" customHeight="1">
      <c r="B378" s="33"/>
      <c r="C378" s="133" t="s">
        <v>608</v>
      </c>
      <c r="D378" s="133" t="s">
        <v>189</v>
      </c>
      <c r="E378" s="134" t="s">
        <v>647</v>
      </c>
      <c r="F378" s="135" t="s">
        <v>648</v>
      </c>
      <c r="G378" s="136" t="s">
        <v>432</v>
      </c>
      <c r="H378" s="137">
        <v>4</v>
      </c>
      <c r="I378" s="138"/>
      <c r="J378" s="139">
        <f>ROUND(I378*H378,2)</f>
        <v>0</v>
      </c>
      <c r="K378" s="135" t="s">
        <v>193</v>
      </c>
      <c r="L378" s="33"/>
      <c r="M378" s="140" t="s">
        <v>1</v>
      </c>
      <c r="N378" s="141" t="s">
        <v>46</v>
      </c>
      <c r="P378" s="142">
        <f>O378*H378</f>
        <v>0</v>
      </c>
      <c r="Q378" s="142">
        <v>0</v>
      </c>
      <c r="R378" s="142">
        <f>Q378*H378</f>
        <v>0</v>
      </c>
      <c r="S378" s="142">
        <v>8.2000000000000003E-2</v>
      </c>
      <c r="T378" s="143">
        <f>S378*H378</f>
        <v>0.32800000000000001</v>
      </c>
      <c r="AR378" s="144" t="s">
        <v>194</v>
      </c>
      <c r="AT378" s="144" t="s">
        <v>189</v>
      </c>
      <c r="AU378" s="144" t="s">
        <v>205</v>
      </c>
      <c r="AY378" s="18" t="s">
        <v>187</v>
      </c>
      <c r="BE378" s="145">
        <f>IF(N378="základní",J378,0)</f>
        <v>0</v>
      </c>
      <c r="BF378" s="145">
        <f>IF(N378="snížená",J378,0)</f>
        <v>0</v>
      </c>
      <c r="BG378" s="145">
        <f>IF(N378="zákl. přenesená",J378,0)</f>
        <v>0</v>
      </c>
      <c r="BH378" s="145">
        <f>IF(N378="sníž. přenesená",J378,0)</f>
        <v>0</v>
      </c>
      <c r="BI378" s="145">
        <f>IF(N378="nulová",J378,0)</f>
        <v>0</v>
      </c>
      <c r="BJ378" s="18" t="s">
        <v>21</v>
      </c>
      <c r="BK378" s="145">
        <f>ROUND(I378*H378,2)</f>
        <v>0</v>
      </c>
      <c r="BL378" s="18" t="s">
        <v>194</v>
      </c>
      <c r="BM378" s="144" t="s">
        <v>1042</v>
      </c>
    </row>
    <row r="379" spans="2:65" s="12" customFormat="1" ht="10.199999999999999">
      <c r="B379" s="146"/>
      <c r="D379" s="147" t="s">
        <v>196</v>
      </c>
      <c r="E379" s="148" t="s">
        <v>1</v>
      </c>
      <c r="F379" s="149" t="s">
        <v>194</v>
      </c>
      <c r="H379" s="150">
        <v>4</v>
      </c>
      <c r="I379" s="151"/>
      <c r="L379" s="146"/>
      <c r="M379" s="152"/>
      <c r="T379" s="153"/>
      <c r="AT379" s="148" t="s">
        <v>196</v>
      </c>
      <c r="AU379" s="148" t="s">
        <v>205</v>
      </c>
      <c r="AV379" s="12" t="s">
        <v>91</v>
      </c>
      <c r="AW379" s="12" t="s">
        <v>36</v>
      </c>
      <c r="AX379" s="12" t="s">
        <v>21</v>
      </c>
      <c r="AY379" s="148" t="s">
        <v>187</v>
      </c>
    </row>
    <row r="380" spans="2:65" s="1" customFormat="1" ht="24.15" customHeight="1">
      <c r="B380" s="33"/>
      <c r="C380" s="133" t="s">
        <v>613</v>
      </c>
      <c r="D380" s="133" t="s">
        <v>189</v>
      </c>
      <c r="E380" s="134" t="s">
        <v>651</v>
      </c>
      <c r="F380" s="135" t="s">
        <v>652</v>
      </c>
      <c r="G380" s="136" t="s">
        <v>432</v>
      </c>
      <c r="H380" s="137">
        <v>6</v>
      </c>
      <c r="I380" s="138"/>
      <c r="J380" s="139">
        <f>ROUND(I380*H380,2)</f>
        <v>0</v>
      </c>
      <c r="K380" s="135" t="s">
        <v>193</v>
      </c>
      <c r="L380" s="33"/>
      <c r="M380" s="140" t="s">
        <v>1</v>
      </c>
      <c r="N380" s="141" t="s">
        <v>46</v>
      </c>
      <c r="P380" s="142">
        <f>O380*H380</f>
        <v>0</v>
      </c>
      <c r="Q380" s="142">
        <v>0</v>
      </c>
      <c r="R380" s="142">
        <f>Q380*H380</f>
        <v>0</v>
      </c>
      <c r="S380" s="142">
        <v>4.0000000000000001E-3</v>
      </c>
      <c r="T380" s="143">
        <f>S380*H380</f>
        <v>2.4E-2</v>
      </c>
      <c r="AR380" s="144" t="s">
        <v>194</v>
      </c>
      <c r="AT380" s="144" t="s">
        <v>189</v>
      </c>
      <c r="AU380" s="144" t="s">
        <v>205</v>
      </c>
      <c r="AY380" s="18" t="s">
        <v>187</v>
      </c>
      <c r="BE380" s="145">
        <f>IF(N380="základní",J380,0)</f>
        <v>0</v>
      </c>
      <c r="BF380" s="145">
        <f>IF(N380="snížená",J380,0)</f>
        <v>0</v>
      </c>
      <c r="BG380" s="145">
        <f>IF(N380="zákl. přenesená",J380,0)</f>
        <v>0</v>
      </c>
      <c r="BH380" s="145">
        <f>IF(N380="sníž. přenesená",J380,0)</f>
        <v>0</v>
      </c>
      <c r="BI380" s="145">
        <f>IF(N380="nulová",J380,0)</f>
        <v>0</v>
      </c>
      <c r="BJ380" s="18" t="s">
        <v>21</v>
      </c>
      <c r="BK380" s="145">
        <f>ROUND(I380*H380,2)</f>
        <v>0</v>
      </c>
      <c r="BL380" s="18" t="s">
        <v>194</v>
      </c>
      <c r="BM380" s="144" t="s">
        <v>1043</v>
      </c>
    </row>
    <row r="381" spans="2:65" s="12" customFormat="1" ht="10.199999999999999">
      <c r="B381" s="146"/>
      <c r="D381" s="147" t="s">
        <v>196</v>
      </c>
      <c r="E381" s="148" t="s">
        <v>1</v>
      </c>
      <c r="F381" s="149" t="s">
        <v>1044</v>
      </c>
      <c r="H381" s="150">
        <v>6</v>
      </c>
      <c r="I381" s="151"/>
      <c r="L381" s="146"/>
      <c r="M381" s="152"/>
      <c r="T381" s="153"/>
      <c r="AT381" s="148" t="s">
        <v>196</v>
      </c>
      <c r="AU381" s="148" t="s">
        <v>205</v>
      </c>
      <c r="AV381" s="12" t="s">
        <v>91</v>
      </c>
      <c r="AW381" s="12" t="s">
        <v>36</v>
      </c>
      <c r="AX381" s="12" t="s">
        <v>21</v>
      </c>
      <c r="AY381" s="148" t="s">
        <v>187</v>
      </c>
    </row>
    <row r="382" spans="2:65" s="1" customFormat="1" ht="16.5" customHeight="1">
      <c r="B382" s="33"/>
      <c r="C382" s="133" t="s">
        <v>617</v>
      </c>
      <c r="D382" s="133" t="s">
        <v>189</v>
      </c>
      <c r="E382" s="134" t="s">
        <v>1045</v>
      </c>
      <c r="F382" s="135" t="s">
        <v>1046</v>
      </c>
      <c r="G382" s="136" t="s">
        <v>192</v>
      </c>
      <c r="H382" s="137">
        <v>5.6</v>
      </c>
      <c r="I382" s="138"/>
      <c r="J382" s="139">
        <f>ROUND(I382*H382,2)</f>
        <v>0</v>
      </c>
      <c r="K382" s="135" t="s">
        <v>193</v>
      </c>
      <c r="L382" s="33"/>
      <c r="M382" s="140" t="s">
        <v>1</v>
      </c>
      <c r="N382" s="141" t="s">
        <v>46</v>
      </c>
      <c r="P382" s="142">
        <f>O382*H382</f>
        <v>0</v>
      </c>
      <c r="Q382" s="142">
        <v>0</v>
      </c>
      <c r="R382" s="142">
        <f>Q382*H382</f>
        <v>0</v>
      </c>
      <c r="S382" s="142">
        <v>2.4</v>
      </c>
      <c r="T382" s="143">
        <f>S382*H382</f>
        <v>13.44</v>
      </c>
      <c r="AR382" s="144" t="s">
        <v>194</v>
      </c>
      <c r="AT382" s="144" t="s">
        <v>189</v>
      </c>
      <c r="AU382" s="144" t="s">
        <v>205</v>
      </c>
      <c r="AY382" s="18" t="s">
        <v>187</v>
      </c>
      <c r="BE382" s="145">
        <f>IF(N382="základní",J382,0)</f>
        <v>0</v>
      </c>
      <c r="BF382" s="145">
        <f>IF(N382="snížená",J382,0)</f>
        <v>0</v>
      </c>
      <c r="BG382" s="145">
        <f>IF(N382="zákl. přenesená",J382,0)</f>
        <v>0</v>
      </c>
      <c r="BH382" s="145">
        <f>IF(N382="sníž. přenesená",J382,0)</f>
        <v>0</v>
      </c>
      <c r="BI382" s="145">
        <f>IF(N382="nulová",J382,0)</f>
        <v>0</v>
      </c>
      <c r="BJ382" s="18" t="s">
        <v>21</v>
      </c>
      <c r="BK382" s="145">
        <f>ROUND(I382*H382,2)</f>
        <v>0</v>
      </c>
      <c r="BL382" s="18" t="s">
        <v>194</v>
      </c>
      <c r="BM382" s="144" t="s">
        <v>1047</v>
      </c>
    </row>
    <row r="383" spans="2:65" s="12" customFormat="1" ht="10.199999999999999">
      <c r="B383" s="146"/>
      <c r="D383" s="147" t="s">
        <v>196</v>
      </c>
      <c r="E383" s="148" t="s">
        <v>1</v>
      </c>
      <c r="F383" s="149" t="s">
        <v>1048</v>
      </c>
      <c r="H383" s="150">
        <v>5.6</v>
      </c>
      <c r="I383" s="151"/>
      <c r="L383" s="146"/>
      <c r="M383" s="152"/>
      <c r="T383" s="153"/>
      <c r="AT383" s="148" t="s">
        <v>196</v>
      </c>
      <c r="AU383" s="148" t="s">
        <v>205</v>
      </c>
      <c r="AV383" s="12" t="s">
        <v>91</v>
      </c>
      <c r="AW383" s="12" t="s">
        <v>36</v>
      </c>
      <c r="AX383" s="12" t="s">
        <v>21</v>
      </c>
      <c r="AY383" s="148" t="s">
        <v>187</v>
      </c>
    </row>
    <row r="384" spans="2:65" s="11" customFormat="1" ht="22.8" customHeight="1">
      <c r="B384" s="121"/>
      <c r="D384" s="122" t="s">
        <v>80</v>
      </c>
      <c r="E384" s="131" t="s">
        <v>659</v>
      </c>
      <c r="F384" s="131" t="s">
        <v>660</v>
      </c>
      <c r="I384" s="124"/>
      <c r="J384" s="132">
        <f>BK384</f>
        <v>0</v>
      </c>
      <c r="L384" s="121"/>
      <c r="M384" s="126"/>
      <c r="P384" s="127">
        <f>SUM(P385:P455)</f>
        <v>0</v>
      </c>
      <c r="R384" s="127">
        <f>SUM(R385:R455)</f>
        <v>0</v>
      </c>
      <c r="T384" s="128">
        <f>SUM(T385:T455)</f>
        <v>0</v>
      </c>
      <c r="AR384" s="122" t="s">
        <v>21</v>
      </c>
      <c r="AT384" s="129" t="s">
        <v>80</v>
      </c>
      <c r="AU384" s="129" t="s">
        <v>21</v>
      </c>
      <c r="AY384" s="122" t="s">
        <v>187</v>
      </c>
      <c r="BK384" s="130">
        <f>SUM(BK385:BK455)</f>
        <v>0</v>
      </c>
    </row>
    <row r="385" spans="2:65" s="1" customFormat="1" ht="24.15" customHeight="1">
      <c r="B385" s="33"/>
      <c r="C385" s="133" t="s">
        <v>621</v>
      </c>
      <c r="D385" s="133" t="s">
        <v>189</v>
      </c>
      <c r="E385" s="134" t="s">
        <v>662</v>
      </c>
      <c r="F385" s="135" t="s">
        <v>663</v>
      </c>
      <c r="G385" s="136" t="s">
        <v>230</v>
      </c>
      <c r="H385" s="137">
        <v>544.26</v>
      </c>
      <c r="I385" s="138"/>
      <c r="J385" s="139">
        <f>ROUND(I385*H385,2)</f>
        <v>0</v>
      </c>
      <c r="K385" s="135" t="s">
        <v>193</v>
      </c>
      <c r="L385" s="33"/>
      <c r="M385" s="140" t="s">
        <v>1</v>
      </c>
      <c r="N385" s="141" t="s">
        <v>46</v>
      </c>
      <c r="P385" s="142">
        <f>O385*H385</f>
        <v>0</v>
      </c>
      <c r="Q385" s="142">
        <v>0</v>
      </c>
      <c r="R385" s="142">
        <f>Q385*H385</f>
        <v>0</v>
      </c>
      <c r="S385" s="142">
        <v>0</v>
      </c>
      <c r="T385" s="143">
        <f>S385*H385</f>
        <v>0</v>
      </c>
      <c r="AR385" s="144" t="s">
        <v>194</v>
      </c>
      <c r="AT385" s="144" t="s">
        <v>189</v>
      </c>
      <c r="AU385" s="144" t="s">
        <v>91</v>
      </c>
      <c r="AY385" s="18" t="s">
        <v>187</v>
      </c>
      <c r="BE385" s="145">
        <f>IF(N385="základní",J385,0)</f>
        <v>0</v>
      </c>
      <c r="BF385" s="145">
        <f>IF(N385="snížená",J385,0)</f>
        <v>0</v>
      </c>
      <c r="BG385" s="145">
        <f>IF(N385="zákl. přenesená",J385,0)</f>
        <v>0</v>
      </c>
      <c r="BH385" s="145">
        <f>IF(N385="sníž. přenesená",J385,0)</f>
        <v>0</v>
      </c>
      <c r="BI385" s="145">
        <f>IF(N385="nulová",J385,0)</f>
        <v>0</v>
      </c>
      <c r="BJ385" s="18" t="s">
        <v>21</v>
      </c>
      <c r="BK385" s="145">
        <f>ROUND(I385*H385,2)</f>
        <v>0</v>
      </c>
      <c r="BL385" s="18" t="s">
        <v>194</v>
      </c>
      <c r="BM385" s="144" t="s">
        <v>1049</v>
      </c>
    </row>
    <row r="386" spans="2:65" s="14" customFormat="1" ht="10.199999999999999">
      <c r="B386" s="161"/>
      <c r="D386" s="147" t="s">
        <v>196</v>
      </c>
      <c r="E386" s="162" t="s">
        <v>1</v>
      </c>
      <c r="F386" s="163" t="s">
        <v>665</v>
      </c>
      <c r="H386" s="162" t="s">
        <v>1</v>
      </c>
      <c r="I386" s="164"/>
      <c r="L386" s="161"/>
      <c r="M386" s="165"/>
      <c r="T386" s="166"/>
      <c r="AT386" s="162" t="s">
        <v>196</v>
      </c>
      <c r="AU386" s="162" t="s">
        <v>91</v>
      </c>
      <c r="AV386" s="14" t="s">
        <v>21</v>
      </c>
      <c r="AW386" s="14" t="s">
        <v>36</v>
      </c>
      <c r="AX386" s="14" t="s">
        <v>81</v>
      </c>
      <c r="AY386" s="162" t="s">
        <v>187</v>
      </c>
    </row>
    <row r="387" spans="2:65" s="12" customFormat="1" ht="10.199999999999999">
      <c r="B387" s="146"/>
      <c r="D387" s="147" t="s">
        <v>196</v>
      </c>
      <c r="E387" s="148" t="s">
        <v>1</v>
      </c>
      <c r="F387" s="149" t="s">
        <v>1050</v>
      </c>
      <c r="H387" s="150">
        <v>15.95</v>
      </c>
      <c r="I387" s="151"/>
      <c r="L387" s="146"/>
      <c r="M387" s="152"/>
      <c r="T387" s="153"/>
      <c r="AT387" s="148" t="s">
        <v>196</v>
      </c>
      <c r="AU387" s="148" t="s">
        <v>91</v>
      </c>
      <c r="AV387" s="12" t="s">
        <v>91</v>
      </c>
      <c r="AW387" s="12" t="s">
        <v>36</v>
      </c>
      <c r="AX387" s="12" t="s">
        <v>81</v>
      </c>
      <c r="AY387" s="148" t="s">
        <v>187</v>
      </c>
    </row>
    <row r="388" spans="2:65" s="12" customFormat="1" ht="10.199999999999999">
      <c r="B388" s="146"/>
      <c r="D388" s="147" t="s">
        <v>196</v>
      </c>
      <c r="E388" s="148" t="s">
        <v>1</v>
      </c>
      <c r="F388" s="149" t="s">
        <v>1051</v>
      </c>
      <c r="H388" s="150">
        <v>1.76</v>
      </c>
      <c r="I388" s="151"/>
      <c r="L388" s="146"/>
      <c r="M388" s="152"/>
      <c r="T388" s="153"/>
      <c r="AT388" s="148" t="s">
        <v>196</v>
      </c>
      <c r="AU388" s="148" t="s">
        <v>91</v>
      </c>
      <c r="AV388" s="12" t="s">
        <v>91</v>
      </c>
      <c r="AW388" s="12" t="s">
        <v>36</v>
      </c>
      <c r="AX388" s="12" t="s">
        <v>81</v>
      </c>
      <c r="AY388" s="148" t="s">
        <v>187</v>
      </c>
    </row>
    <row r="389" spans="2:65" s="12" customFormat="1" ht="10.199999999999999">
      <c r="B389" s="146"/>
      <c r="D389" s="147" t="s">
        <v>196</v>
      </c>
      <c r="E389" s="148" t="s">
        <v>1</v>
      </c>
      <c r="F389" s="149" t="s">
        <v>1052</v>
      </c>
      <c r="H389" s="150">
        <v>526.54999999999995</v>
      </c>
      <c r="I389" s="151"/>
      <c r="L389" s="146"/>
      <c r="M389" s="152"/>
      <c r="T389" s="153"/>
      <c r="AT389" s="148" t="s">
        <v>196</v>
      </c>
      <c r="AU389" s="148" t="s">
        <v>91</v>
      </c>
      <c r="AV389" s="12" t="s">
        <v>91</v>
      </c>
      <c r="AW389" s="12" t="s">
        <v>36</v>
      </c>
      <c r="AX389" s="12" t="s">
        <v>81</v>
      </c>
      <c r="AY389" s="148" t="s">
        <v>187</v>
      </c>
    </row>
    <row r="390" spans="2:65" s="13" customFormat="1" ht="10.199999999999999">
      <c r="B390" s="154"/>
      <c r="D390" s="147" t="s">
        <v>196</v>
      </c>
      <c r="E390" s="155" t="s">
        <v>1</v>
      </c>
      <c r="F390" s="156" t="s">
        <v>198</v>
      </c>
      <c r="H390" s="157">
        <v>544.26</v>
      </c>
      <c r="I390" s="158"/>
      <c r="L390" s="154"/>
      <c r="M390" s="159"/>
      <c r="T390" s="160"/>
      <c r="AT390" s="155" t="s">
        <v>196</v>
      </c>
      <c r="AU390" s="155" t="s">
        <v>91</v>
      </c>
      <c r="AV390" s="13" t="s">
        <v>194</v>
      </c>
      <c r="AW390" s="13" t="s">
        <v>36</v>
      </c>
      <c r="AX390" s="13" t="s">
        <v>21</v>
      </c>
      <c r="AY390" s="155" t="s">
        <v>187</v>
      </c>
    </row>
    <row r="391" spans="2:65" s="1" customFormat="1" ht="24.15" customHeight="1">
      <c r="B391" s="33"/>
      <c r="C391" s="133" t="s">
        <v>625</v>
      </c>
      <c r="D391" s="133" t="s">
        <v>189</v>
      </c>
      <c r="E391" s="134" t="s">
        <v>670</v>
      </c>
      <c r="F391" s="135" t="s">
        <v>671</v>
      </c>
      <c r="G391" s="136" t="s">
        <v>230</v>
      </c>
      <c r="H391" s="137">
        <v>4898.34</v>
      </c>
      <c r="I391" s="138"/>
      <c r="J391" s="139">
        <f>ROUND(I391*H391,2)</f>
        <v>0</v>
      </c>
      <c r="K391" s="135" t="s">
        <v>193</v>
      </c>
      <c r="L391" s="33"/>
      <c r="M391" s="140" t="s">
        <v>1</v>
      </c>
      <c r="N391" s="141" t="s">
        <v>46</v>
      </c>
      <c r="P391" s="142">
        <f>O391*H391</f>
        <v>0</v>
      </c>
      <c r="Q391" s="142">
        <v>0</v>
      </c>
      <c r="R391" s="142">
        <f>Q391*H391</f>
        <v>0</v>
      </c>
      <c r="S391" s="142">
        <v>0</v>
      </c>
      <c r="T391" s="143">
        <f>S391*H391</f>
        <v>0</v>
      </c>
      <c r="AR391" s="144" t="s">
        <v>194</v>
      </c>
      <c r="AT391" s="144" t="s">
        <v>189</v>
      </c>
      <c r="AU391" s="144" t="s">
        <v>91</v>
      </c>
      <c r="AY391" s="18" t="s">
        <v>187</v>
      </c>
      <c r="BE391" s="145">
        <f>IF(N391="základní",J391,0)</f>
        <v>0</v>
      </c>
      <c r="BF391" s="145">
        <f>IF(N391="snížená",J391,0)</f>
        <v>0</v>
      </c>
      <c r="BG391" s="145">
        <f>IF(N391="zákl. přenesená",J391,0)</f>
        <v>0</v>
      </c>
      <c r="BH391" s="145">
        <f>IF(N391="sníž. přenesená",J391,0)</f>
        <v>0</v>
      </c>
      <c r="BI391" s="145">
        <f>IF(N391="nulová",J391,0)</f>
        <v>0</v>
      </c>
      <c r="BJ391" s="18" t="s">
        <v>21</v>
      </c>
      <c r="BK391" s="145">
        <f>ROUND(I391*H391,2)</f>
        <v>0</v>
      </c>
      <c r="BL391" s="18" t="s">
        <v>194</v>
      </c>
      <c r="BM391" s="144" t="s">
        <v>1053</v>
      </c>
    </row>
    <row r="392" spans="2:65" s="1" customFormat="1" ht="19.2">
      <c r="B392" s="33"/>
      <c r="D392" s="147" t="s">
        <v>219</v>
      </c>
      <c r="F392" s="167" t="s">
        <v>220</v>
      </c>
      <c r="I392" s="168"/>
      <c r="L392" s="33"/>
      <c r="M392" s="169"/>
      <c r="T392" s="57"/>
      <c r="AT392" s="18" t="s">
        <v>219</v>
      </c>
      <c r="AU392" s="18" t="s">
        <v>91</v>
      </c>
    </row>
    <row r="393" spans="2:65" s="14" customFormat="1" ht="10.199999999999999">
      <c r="B393" s="161"/>
      <c r="D393" s="147" t="s">
        <v>196</v>
      </c>
      <c r="E393" s="162" t="s">
        <v>1</v>
      </c>
      <c r="F393" s="163" t="s">
        <v>665</v>
      </c>
      <c r="H393" s="162" t="s">
        <v>1</v>
      </c>
      <c r="I393" s="164"/>
      <c r="L393" s="161"/>
      <c r="M393" s="165"/>
      <c r="T393" s="166"/>
      <c r="AT393" s="162" t="s">
        <v>196</v>
      </c>
      <c r="AU393" s="162" t="s">
        <v>91</v>
      </c>
      <c r="AV393" s="14" t="s">
        <v>21</v>
      </c>
      <c r="AW393" s="14" t="s">
        <v>36</v>
      </c>
      <c r="AX393" s="14" t="s">
        <v>81</v>
      </c>
      <c r="AY393" s="162" t="s">
        <v>187</v>
      </c>
    </row>
    <row r="394" spans="2:65" s="12" customFormat="1" ht="10.199999999999999">
      <c r="B394" s="146"/>
      <c r="D394" s="147" t="s">
        <v>196</v>
      </c>
      <c r="E394" s="148" t="s">
        <v>1</v>
      </c>
      <c r="F394" s="149" t="s">
        <v>1054</v>
      </c>
      <c r="H394" s="150">
        <v>143.55000000000001</v>
      </c>
      <c r="I394" s="151"/>
      <c r="L394" s="146"/>
      <c r="M394" s="152"/>
      <c r="T394" s="153"/>
      <c r="AT394" s="148" t="s">
        <v>196</v>
      </c>
      <c r="AU394" s="148" t="s">
        <v>91</v>
      </c>
      <c r="AV394" s="12" t="s">
        <v>91</v>
      </c>
      <c r="AW394" s="12" t="s">
        <v>36</v>
      </c>
      <c r="AX394" s="12" t="s">
        <v>81</v>
      </c>
      <c r="AY394" s="148" t="s">
        <v>187</v>
      </c>
    </row>
    <row r="395" spans="2:65" s="12" customFormat="1" ht="10.199999999999999">
      <c r="B395" s="146"/>
      <c r="D395" s="147" t="s">
        <v>196</v>
      </c>
      <c r="E395" s="148" t="s">
        <v>1</v>
      </c>
      <c r="F395" s="149" t="s">
        <v>1055</v>
      </c>
      <c r="H395" s="150">
        <v>15.84</v>
      </c>
      <c r="I395" s="151"/>
      <c r="L395" s="146"/>
      <c r="M395" s="152"/>
      <c r="T395" s="153"/>
      <c r="AT395" s="148" t="s">
        <v>196</v>
      </c>
      <c r="AU395" s="148" t="s">
        <v>91</v>
      </c>
      <c r="AV395" s="12" t="s">
        <v>91</v>
      </c>
      <c r="AW395" s="12" t="s">
        <v>36</v>
      </c>
      <c r="AX395" s="12" t="s">
        <v>81</v>
      </c>
      <c r="AY395" s="148" t="s">
        <v>187</v>
      </c>
    </row>
    <row r="396" spans="2:65" s="12" customFormat="1" ht="10.199999999999999">
      <c r="B396" s="146"/>
      <c r="D396" s="147" t="s">
        <v>196</v>
      </c>
      <c r="E396" s="148" t="s">
        <v>1</v>
      </c>
      <c r="F396" s="149" t="s">
        <v>1056</v>
      </c>
      <c r="H396" s="150">
        <v>4738.95</v>
      </c>
      <c r="I396" s="151"/>
      <c r="L396" s="146"/>
      <c r="M396" s="152"/>
      <c r="T396" s="153"/>
      <c r="AT396" s="148" t="s">
        <v>196</v>
      </c>
      <c r="AU396" s="148" t="s">
        <v>91</v>
      </c>
      <c r="AV396" s="12" t="s">
        <v>91</v>
      </c>
      <c r="AW396" s="12" t="s">
        <v>36</v>
      </c>
      <c r="AX396" s="12" t="s">
        <v>81</v>
      </c>
      <c r="AY396" s="148" t="s">
        <v>187</v>
      </c>
    </row>
    <row r="397" spans="2:65" s="13" customFormat="1" ht="10.199999999999999">
      <c r="B397" s="154"/>
      <c r="D397" s="147" t="s">
        <v>196</v>
      </c>
      <c r="E397" s="155" t="s">
        <v>1</v>
      </c>
      <c r="F397" s="156" t="s">
        <v>198</v>
      </c>
      <c r="H397" s="157">
        <v>4898.34</v>
      </c>
      <c r="I397" s="158"/>
      <c r="L397" s="154"/>
      <c r="M397" s="159"/>
      <c r="T397" s="160"/>
      <c r="AT397" s="155" t="s">
        <v>196</v>
      </c>
      <c r="AU397" s="155" t="s">
        <v>91</v>
      </c>
      <c r="AV397" s="13" t="s">
        <v>194</v>
      </c>
      <c r="AW397" s="13" t="s">
        <v>36</v>
      </c>
      <c r="AX397" s="13" t="s">
        <v>21</v>
      </c>
      <c r="AY397" s="155" t="s">
        <v>187</v>
      </c>
    </row>
    <row r="398" spans="2:65" s="1" customFormat="1" ht="24.15" customHeight="1">
      <c r="B398" s="33"/>
      <c r="C398" s="133" t="s">
        <v>631</v>
      </c>
      <c r="D398" s="133" t="s">
        <v>189</v>
      </c>
      <c r="E398" s="134" t="s">
        <v>677</v>
      </c>
      <c r="F398" s="135" t="s">
        <v>678</v>
      </c>
      <c r="G398" s="136" t="s">
        <v>230</v>
      </c>
      <c r="H398" s="137">
        <v>804.10400000000004</v>
      </c>
      <c r="I398" s="138"/>
      <c r="J398" s="139">
        <f>ROUND(I398*H398,2)</f>
        <v>0</v>
      </c>
      <c r="K398" s="135" t="s">
        <v>193</v>
      </c>
      <c r="L398" s="33"/>
      <c r="M398" s="140" t="s">
        <v>1</v>
      </c>
      <c r="N398" s="141" t="s">
        <v>46</v>
      </c>
      <c r="P398" s="142">
        <f>O398*H398</f>
        <v>0</v>
      </c>
      <c r="Q398" s="142">
        <v>0</v>
      </c>
      <c r="R398" s="142">
        <f>Q398*H398</f>
        <v>0</v>
      </c>
      <c r="S398" s="142">
        <v>0</v>
      </c>
      <c r="T398" s="143">
        <f>S398*H398</f>
        <v>0</v>
      </c>
      <c r="AR398" s="144" t="s">
        <v>194</v>
      </c>
      <c r="AT398" s="144" t="s">
        <v>189</v>
      </c>
      <c r="AU398" s="144" t="s">
        <v>91</v>
      </c>
      <c r="AY398" s="18" t="s">
        <v>187</v>
      </c>
      <c r="BE398" s="145">
        <f>IF(N398="základní",J398,0)</f>
        <v>0</v>
      </c>
      <c r="BF398" s="145">
        <f>IF(N398="snížená",J398,0)</f>
        <v>0</v>
      </c>
      <c r="BG398" s="145">
        <f>IF(N398="zákl. přenesená",J398,0)</f>
        <v>0</v>
      </c>
      <c r="BH398" s="145">
        <f>IF(N398="sníž. přenesená",J398,0)</f>
        <v>0</v>
      </c>
      <c r="BI398" s="145">
        <f>IF(N398="nulová",J398,0)</f>
        <v>0</v>
      </c>
      <c r="BJ398" s="18" t="s">
        <v>21</v>
      </c>
      <c r="BK398" s="145">
        <f>ROUND(I398*H398,2)</f>
        <v>0</v>
      </c>
      <c r="BL398" s="18" t="s">
        <v>194</v>
      </c>
      <c r="BM398" s="144" t="s">
        <v>1057</v>
      </c>
    </row>
    <row r="399" spans="2:65" s="14" customFormat="1" ht="10.199999999999999">
      <c r="B399" s="161"/>
      <c r="D399" s="147" t="s">
        <v>196</v>
      </c>
      <c r="E399" s="162" t="s">
        <v>1</v>
      </c>
      <c r="F399" s="163" t="s">
        <v>680</v>
      </c>
      <c r="H399" s="162" t="s">
        <v>1</v>
      </c>
      <c r="I399" s="164"/>
      <c r="L399" s="161"/>
      <c r="M399" s="165"/>
      <c r="T399" s="166"/>
      <c r="AT399" s="162" t="s">
        <v>196</v>
      </c>
      <c r="AU399" s="162" t="s">
        <v>91</v>
      </c>
      <c r="AV399" s="14" t="s">
        <v>21</v>
      </c>
      <c r="AW399" s="14" t="s">
        <v>36</v>
      </c>
      <c r="AX399" s="14" t="s">
        <v>81</v>
      </c>
      <c r="AY399" s="162" t="s">
        <v>187</v>
      </c>
    </row>
    <row r="400" spans="2:65" s="12" customFormat="1" ht="10.199999999999999">
      <c r="B400" s="146"/>
      <c r="D400" s="147" t="s">
        <v>196</v>
      </c>
      <c r="E400" s="148" t="s">
        <v>1</v>
      </c>
      <c r="F400" s="149" t="s">
        <v>1058</v>
      </c>
      <c r="H400" s="150">
        <v>267.197</v>
      </c>
      <c r="I400" s="151"/>
      <c r="L400" s="146"/>
      <c r="M400" s="152"/>
      <c r="T400" s="153"/>
      <c r="AT400" s="148" t="s">
        <v>196</v>
      </c>
      <c r="AU400" s="148" t="s">
        <v>91</v>
      </c>
      <c r="AV400" s="12" t="s">
        <v>91</v>
      </c>
      <c r="AW400" s="12" t="s">
        <v>36</v>
      </c>
      <c r="AX400" s="12" t="s">
        <v>81</v>
      </c>
      <c r="AY400" s="148" t="s">
        <v>187</v>
      </c>
    </row>
    <row r="401" spans="2:65" s="12" customFormat="1" ht="10.199999999999999">
      <c r="B401" s="146"/>
      <c r="D401" s="147" t="s">
        <v>196</v>
      </c>
      <c r="E401" s="148" t="s">
        <v>1</v>
      </c>
      <c r="F401" s="149" t="s">
        <v>1059</v>
      </c>
      <c r="H401" s="150">
        <v>2.4</v>
      </c>
      <c r="I401" s="151"/>
      <c r="L401" s="146"/>
      <c r="M401" s="152"/>
      <c r="T401" s="153"/>
      <c r="AT401" s="148" t="s">
        <v>196</v>
      </c>
      <c r="AU401" s="148" t="s">
        <v>91</v>
      </c>
      <c r="AV401" s="12" t="s">
        <v>91</v>
      </c>
      <c r="AW401" s="12" t="s">
        <v>36</v>
      </c>
      <c r="AX401" s="12" t="s">
        <v>81</v>
      </c>
      <c r="AY401" s="148" t="s">
        <v>187</v>
      </c>
    </row>
    <row r="402" spans="2:65" s="12" customFormat="1" ht="10.199999999999999">
      <c r="B402" s="146"/>
      <c r="D402" s="147" t="s">
        <v>196</v>
      </c>
      <c r="E402" s="148" t="s">
        <v>1</v>
      </c>
      <c r="F402" s="149" t="s">
        <v>1060</v>
      </c>
      <c r="H402" s="150">
        <v>2.38</v>
      </c>
      <c r="I402" s="151"/>
      <c r="L402" s="146"/>
      <c r="M402" s="152"/>
      <c r="T402" s="153"/>
      <c r="AT402" s="148" t="s">
        <v>196</v>
      </c>
      <c r="AU402" s="148" t="s">
        <v>91</v>
      </c>
      <c r="AV402" s="12" t="s">
        <v>91</v>
      </c>
      <c r="AW402" s="12" t="s">
        <v>36</v>
      </c>
      <c r="AX402" s="12" t="s">
        <v>81</v>
      </c>
      <c r="AY402" s="148" t="s">
        <v>187</v>
      </c>
    </row>
    <row r="403" spans="2:65" s="12" customFormat="1" ht="10.199999999999999">
      <c r="B403" s="146"/>
      <c r="D403" s="147" t="s">
        <v>196</v>
      </c>
      <c r="E403" s="148" t="s">
        <v>1</v>
      </c>
      <c r="F403" s="149" t="s">
        <v>1061</v>
      </c>
      <c r="H403" s="150">
        <v>7.9950000000000001</v>
      </c>
      <c r="I403" s="151"/>
      <c r="L403" s="146"/>
      <c r="M403" s="152"/>
      <c r="T403" s="153"/>
      <c r="AT403" s="148" t="s">
        <v>196</v>
      </c>
      <c r="AU403" s="148" t="s">
        <v>91</v>
      </c>
      <c r="AV403" s="12" t="s">
        <v>91</v>
      </c>
      <c r="AW403" s="12" t="s">
        <v>36</v>
      </c>
      <c r="AX403" s="12" t="s">
        <v>81</v>
      </c>
      <c r="AY403" s="148" t="s">
        <v>187</v>
      </c>
    </row>
    <row r="404" spans="2:65" s="12" customFormat="1" ht="10.199999999999999">
      <c r="B404" s="146"/>
      <c r="D404" s="147" t="s">
        <v>196</v>
      </c>
      <c r="E404" s="148" t="s">
        <v>1</v>
      </c>
      <c r="F404" s="149" t="s">
        <v>1062</v>
      </c>
      <c r="H404" s="150">
        <v>8.75</v>
      </c>
      <c r="I404" s="151"/>
      <c r="L404" s="146"/>
      <c r="M404" s="152"/>
      <c r="T404" s="153"/>
      <c r="AT404" s="148" t="s">
        <v>196</v>
      </c>
      <c r="AU404" s="148" t="s">
        <v>91</v>
      </c>
      <c r="AV404" s="12" t="s">
        <v>91</v>
      </c>
      <c r="AW404" s="12" t="s">
        <v>36</v>
      </c>
      <c r="AX404" s="12" t="s">
        <v>81</v>
      </c>
      <c r="AY404" s="148" t="s">
        <v>187</v>
      </c>
    </row>
    <row r="405" spans="2:65" s="15" customFormat="1" ht="10.199999999999999">
      <c r="B405" s="180"/>
      <c r="D405" s="147" t="s">
        <v>196</v>
      </c>
      <c r="E405" s="181" t="s">
        <v>1</v>
      </c>
      <c r="F405" s="182" t="s">
        <v>314</v>
      </c>
      <c r="H405" s="183">
        <v>288.72199999999998</v>
      </c>
      <c r="I405" s="184"/>
      <c r="L405" s="180"/>
      <c r="M405" s="185"/>
      <c r="T405" s="186"/>
      <c r="AT405" s="181" t="s">
        <v>196</v>
      </c>
      <c r="AU405" s="181" t="s">
        <v>91</v>
      </c>
      <c r="AV405" s="15" t="s">
        <v>205</v>
      </c>
      <c r="AW405" s="15" t="s">
        <v>36</v>
      </c>
      <c r="AX405" s="15" t="s">
        <v>81</v>
      </c>
      <c r="AY405" s="181" t="s">
        <v>187</v>
      </c>
    </row>
    <row r="406" spans="2:65" s="12" customFormat="1" ht="10.199999999999999">
      <c r="B406" s="146"/>
      <c r="D406" s="147" t="s">
        <v>196</v>
      </c>
      <c r="E406" s="148" t="s">
        <v>1</v>
      </c>
      <c r="F406" s="149" t="s">
        <v>1063</v>
      </c>
      <c r="H406" s="150">
        <v>346.178</v>
      </c>
      <c r="I406" s="151"/>
      <c r="L406" s="146"/>
      <c r="M406" s="152"/>
      <c r="T406" s="153"/>
      <c r="AT406" s="148" t="s">
        <v>196</v>
      </c>
      <c r="AU406" s="148" t="s">
        <v>91</v>
      </c>
      <c r="AV406" s="12" t="s">
        <v>91</v>
      </c>
      <c r="AW406" s="12" t="s">
        <v>36</v>
      </c>
      <c r="AX406" s="12" t="s">
        <v>81</v>
      </c>
      <c r="AY406" s="148" t="s">
        <v>187</v>
      </c>
    </row>
    <row r="407" spans="2:65" s="12" customFormat="1" ht="10.199999999999999">
      <c r="B407" s="146"/>
      <c r="D407" s="147" t="s">
        <v>196</v>
      </c>
      <c r="E407" s="148" t="s">
        <v>1</v>
      </c>
      <c r="F407" s="149" t="s">
        <v>1064</v>
      </c>
      <c r="H407" s="150">
        <v>148.36199999999999</v>
      </c>
      <c r="I407" s="151"/>
      <c r="L407" s="146"/>
      <c r="M407" s="152"/>
      <c r="T407" s="153"/>
      <c r="AT407" s="148" t="s">
        <v>196</v>
      </c>
      <c r="AU407" s="148" t="s">
        <v>91</v>
      </c>
      <c r="AV407" s="12" t="s">
        <v>91</v>
      </c>
      <c r="AW407" s="12" t="s">
        <v>36</v>
      </c>
      <c r="AX407" s="12" t="s">
        <v>81</v>
      </c>
      <c r="AY407" s="148" t="s">
        <v>187</v>
      </c>
    </row>
    <row r="408" spans="2:65" s="12" customFormat="1" ht="10.199999999999999">
      <c r="B408" s="146"/>
      <c r="D408" s="147" t="s">
        <v>196</v>
      </c>
      <c r="E408" s="148" t="s">
        <v>1</v>
      </c>
      <c r="F408" s="149" t="s">
        <v>1065</v>
      </c>
      <c r="H408" s="150">
        <v>13.44</v>
      </c>
      <c r="I408" s="151"/>
      <c r="L408" s="146"/>
      <c r="M408" s="152"/>
      <c r="T408" s="153"/>
      <c r="AT408" s="148" t="s">
        <v>196</v>
      </c>
      <c r="AU408" s="148" t="s">
        <v>91</v>
      </c>
      <c r="AV408" s="12" t="s">
        <v>91</v>
      </c>
      <c r="AW408" s="12" t="s">
        <v>36</v>
      </c>
      <c r="AX408" s="12" t="s">
        <v>81</v>
      </c>
      <c r="AY408" s="148" t="s">
        <v>187</v>
      </c>
    </row>
    <row r="409" spans="2:65" s="14" customFormat="1" ht="10.199999999999999">
      <c r="B409" s="161"/>
      <c r="D409" s="147" t="s">
        <v>196</v>
      </c>
      <c r="E409" s="162" t="s">
        <v>1</v>
      </c>
      <c r="F409" s="163" t="s">
        <v>1066</v>
      </c>
      <c r="H409" s="162" t="s">
        <v>1</v>
      </c>
      <c r="I409" s="164"/>
      <c r="L409" s="161"/>
      <c r="M409" s="165"/>
      <c r="T409" s="166"/>
      <c r="AT409" s="162" t="s">
        <v>196</v>
      </c>
      <c r="AU409" s="162" t="s">
        <v>91</v>
      </c>
      <c r="AV409" s="14" t="s">
        <v>21</v>
      </c>
      <c r="AW409" s="14" t="s">
        <v>36</v>
      </c>
      <c r="AX409" s="14" t="s">
        <v>81</v>
      </c>
      <c r="AY409" s="162" t="s">
        <v>187</v>
      </c>
    </row>
    <row r="410" spans="2:65" s="12" customFormat="1" ht="10.199999999999999">
      <c r="B410" s="146"/>
      <c r="D410" s="147" t="s">
        <v>196</v>
      </c>
      <c r="E410" s="148" t="s">
        <v>1</v>
      </c>
      <c r="F410" s="149" t="s">
        <v>1067</v>
      </c>
      <c r="H410" s="150">
        <v>1.68</v>
      </c>
      <c r="I410" s="151"/>
      <c r="L410" s="146"/>
      <c r="M410" s="152"/>
      <c r="T410" s="153"/>
      <c r="AT410" s="148" t="s">
        <v>196</v>
      </c>
      <c r="AU410" s="148" t="s">
        <v>91</v>
      </c>
      <c r="AV410" s="12" t="s">
        <v>91</v>
      </c>
      <c r="AW410" s="12" t="s">
        <v>36</v>
      </c>
      <c r="AX410" s="12" t="s">
        <v>81</v>
      </c>
      <c r="AY410" s="148" t="s">
        <v>187</v>
      </c>
    </row>
    <row r="411" spans="2:65" s="12" customFormat="1" ht="10.199999999999999">
      <c r="B411" s="146"/>
      <c r="D411" s="147" t="s">
        <v>196</v>
      </c>
      <c r="E411" s="148" t="s">
        <v>1</v>
      </c>
      <c r="F411" s="149" t="s">
        <v>1068</v>
      </c>
      <c r="H411" s="150">
        <v>5.6</v>
      </c>
      <c r="I411" s="151"/>
      <c r="L411" s="146"/>
      <c r="M411" s="152"/>
      <c r="T411" s="153"/>
      <c r="AT411" s="148" t="s">
        <v>196</v>
      </c>
      <c r="AU411" s="148" t="s">
        <v>91</v>
      </c>
      <c r="AV411" s="12" t="s">
        <v>91</v>
      </c>
      <c r="AW411" s="12" t="s">
        <v>36</v>
      </c>
      <c r="AX411" s="12" t="s">
        <v>81</v>
      </c>
      <c r="AY411" s="148" t="s">
        <v>187</v>
      </c>
    </row>
    <row r="412" spans="2:65" s="12" customFormat="1" ht="10.199999999999999">
      <c r="B412" s="146"/>
      <c r="D412" s="147" t="s">
        <v>196</v>
      </c>
      <c r="E412" s="148" t="s">
        <v>1</v>
      </c>
      <c r="F412" s="149" t="s">
        <v>1069</v>
      </c>
      <c r="H412" s="150">
        <v>0.122</v>
      </c>
      <c r="I412" s="151"/>
      <c r="L412" s="146"/>
      <c r="M412" s="152"/>
      <c r="T412" s="153"/>
      <c r="AT412" s="148" t="s">
        <v>196</v>
      </c>
      <c r="AU412" s="148" t="s">
        <v>91</v>
      </c>
      <c r="AV412" s="12" t="s">
        <v>91</v>
      </c>
      <c r="AW412" s="12" t="s">
        <v>36</v>
      </c>
      <c r="AX412" s="12" t="s">
        <v>81</v>
      </c>
      <c r="AY412" s="148" t="s">
        <v>187</v>
      </c>
    </row>
    <row r="413" spans="2:65" s="13" customFormat="1" ht="10.199999999999999">
      <c r="B413" s="154"/>
      <c r="D413" s="147" t="s">
        <v>196</v>
      </c>
      <c r="E413" s="155" t="s">
        <v>1</v>
      </c>
      <c r="F413" s="156" t="s">
        <v>198</v>
      </c>
      <c r="H413" s="157">
        <v>804.10399999999993</v>
      </c>
      <c r="I413" s="158"/>
      <c r="L413" s="154"/>
      <c r="M413" s="159"/>
      <c r="T413" s="160"/>
      <c r="AT413" s="155" t="s">
        <v>196</v>
      </c>
      <c r="AU413" s="155" t="s">
        <v>91</v>
      </c>
      <c r="AV413" s="13" t="s">
        <v>194</v>
      </c>
      <c r="AW413" s="13" t="s">
        <v>36</v>
      </c>
      <c r="AX413" s="13" t="s">
        <v>21</v>
      </c>
      <c r="AY413" s="155" t="s">
        <v>187</v>
      </c>
    </row>
    <row r="414" spans="2:65" s="1" customFormat="1" ht="24.15" customHeight="1">
      <c r="B414" s="33"/>
      <c r="C414" s="133" t="s">
        <v>637</v>
      </c>
      <c r="D414" s="133" t="s">
        <v>189</v>
      </c>
      <c r="E414" s="134" t="s">
        <v>695</v>
      </c>
      <c r="F414" s="135" t="s">
        <v>671</v>
      </c>
      <c r="G414" s="136" t="s">
        <v>230</v>
      </c>
      <c r="H414" s="137">
        <v>8684.1560000000009</v>
      </c>
      <c r="I414" s="138"/>
      <c r="J414" s="139">
        <f>ROUND(I414*H414,2)</f>
        <v>0</v>
      </c>
      <c r="K414" s="135" t="s">
        <v>193</v>
      </c>
      <c r="L414" s="33"/>
      <c r="M414" s="140" t="s">
        <v>1</v>
      </c>
      <c r="N414" s="141" t="s">
        <v>46</v>
      </c>
      <c r="P414" s="142">
        <f>O414*H414</f>
        <v>0</v>
      </c>
      <c r="Q414" s="142">
        <v>0</v>
      </c>
      <c r="R414" s="142">
        <f>Q414*H414</f>
        <v>0</v>
      </c>
      <c r="S414" s="142">
        <v>0</v>
      </c>
      <c r="T414" s="143">
        <f>S414*H414</f>
        <v>0</v>
      </c>
      <c r="AR414" s="144" t="s">
        <v>194</v>
      </c>
      <c r="AT414" s="144" t="s">
        <v>189</v>
      </c>
      <c r="AU414" s="144" t="s">
        <v>91</v>
      </c>
      <c r="AY414" s="18" t="s">
        <v>187</v>
      </c>
      <c r="BE414" s="145">
        <f>IF(N414="základní",J414,0)</f>
        <v>0</v>
      </c>
      <c r="BF414" s="145">
        <f>IF(N414="snížená",J414,0)</f>
        <v>0</v>
      </c>
      <c r="BG414" s="145">
        <f>IF(N414="zákl. přenesená",J414,0)</f>
        <v>0</v>
      </c>
      <c r="BH414" s="145">
        <f>IF(N414="sníž. přenesená",J414,0)</f>
        <v>0</v>
      </c>
      <c r="BI414" s="145">
        <f>IF(N414="nulová",J414,0)</f>
        <v>0</v>
      </c>
      <c r="BJ414" s="18" t="s">
        <v>21</v>
      </c>
      <c r="BK414" s="145">
        <f>ROUND(I414*H414,2)</f>
        <v>0</v>
      </c>
      <c r="BL414" s="18" t="s">
        <v>194</v>
      </c>
      <c r="BM414" s="144" t="s">
        <v>1070</v>
      </c>
    </row>
    <row r="415" spans="2:65" s="1" customFormat="1" ht="19.2">
      <c r="B415" s="33"/>
      <c r="D415" s="147" t="s">
        <v>219</v>
      </c>
      <c r="F415" s="167" t="s">
        <v>220</v>
      </c>
      <c r="I415" s="168"/>
      <c r="L415" s="33"/>
      <c r="M415" s="169"/>
      <c r="T415" s="57"/>
      <c r="AT415" s="18" t="s">
        <v>219</v>
      </c>
      <c r="AU415" s="18" t="s">
        <v>91</v>
      </c>
    </row>
    <row r="416" spans="2:65" s="14" customFormat="1" ht="10.199999999999999">
      <c r="B416" s="161"/>
      <c r="D416" s="147" t="s">
        <v>196</v>
      </c>
      <c r="E416" s="162" t="s">
        <v>1</v>
      </c>
      <c r="F416" s="163" t="s">
        <v>680</v>
      </c>
      <c r="H416" s="162" t="s">
        <v>1</v>
      </c>
      <c r="I416" s="164"/>
      <c r="L416" s="161"/>
      <c r="M416" s="165"/>
      <c r="T416" s="166"/>
      <c r="AT416" s="162" t="s">
        <v>196</v>
      </c>
      <c r="AU416" s="162" t="s">
        <v>91</v>
      </c>
      <c r="AV416" s="14" t="s">
        <v>21</v>
      </c>
      <c r="AW416" s="14" t="s">
        <v>36</v>
      </c>
      <c r="AX416" s="14" t="s">
        <v>81</v>
      </c>
      <c r="AY416" s="162" t="s">
        <v>187</v>
      </c>
    </row>
    <row r="417" spans="2:65" s="12" customFormat="1" ht="10.199999999999999">
      <c r="B417" s="146"/>
      <c r="D417" s="147" t="s">
        <v>196</v>
      </c>
      <c r="E417" s="148" t="s">
        <v>1</v>
      </c>
      <c r="F417" s="149" t="s">
        <v>1071</v>
      </c>
      <c r="H417" s="150">
        <v>2404.7730000000001</v>
      </c>
      <c r="I417" s="151"/>
      <c r="L417" s="146"/>
      <c r="M417" s="152"/>
      <c r="T417" s="153"/>
      <c r="AT417" s="148" t="s">
        <v>196</v>
      </c>
      <c r="AU417" s="148" t="s">
        <v>91</v>
      </c>
      <c r="AV417" s="12" t="s">
        <v>91</v>
      </c>
      <c r="AW417" s="12" t="s">
        <v>36</v>
      </c>
      <c r="AX417" s="12" t="s">
        <v>81</v>
      </c>
      <c r="AY417" s="148" t="s">
        <v>187</v>
      </c>
    </row>
    <row r="418" spans="2:65" s="12" customFormat="1" ht="10.199999999999999">
      <c r="B418" s="146"/>
      <c r="D418" s="147" t="s">
        <v>196</v>
      </c>
      <c r="E418" s="148" t="s">
        <v>1</v>
      </c>
      <c r="F418" s="149" t="s">
        <v>1072</v>
      </c>
      <c r="H418" s="150">
        <v>21.6</v>
      </c>
      <c r="I418" s="151"/>
      <c r="L418" s="146"/>
      <c r="M418" s="152"/>
      <c r="T418" s="153"/>
      <c r="AT418" s="148" t="s">
        <v>196</v>
      </c>
      <c r="AU418" s="148" t="s">
        <v>91</v>
      </c>
      <c r="AV418" s="12" t="s">
        <v>91</v>
      </c>
      <c r="AW418" s="12" t="s">
        <v>36</v>
      </c>
      <c r="AX418" s="12" t="s">
        <v>81</v>
      </c>
      <c r="AY418" s="148" t="s">
        <v>187</v>
      </c>
    </row>
    <row r="419" spans="2:65" s="12" customFormat="1" ht="10.199999999999999">
      <c r="B419" s="146"/>
      <c r="D419" s="147" t="s">
        <v>196</v>
      </c>
      <c r="E419" s="148" t="s">
        <v>1</v>
      </c>
      <c r="F419" s="149" t="s">
        <v>1073</v>
      </c>
      <c r="H419" s="150">
        <v>21.42</v>
      </c>
      <c r="I419" s="151"/>
      <c r="L419" s="146"/>
      <c r="M419" s="152"/>
      <c r="T419" s="153"/>
      <c r="AT419" s="148" t="s">
        <v>196</v>
      </c>
      <c r="AU419" s="148" t="s">
        <v>91</v>
      </c>
      <c r="AV419" s="12" t="s">
        <v>91</v>
      </c>
      <c r="AW419" s="12" t="s">
        <v>36</v>
      </c>
      <c r="AX419" s="12" t="s">
        <v>81</v>
      </c>
      <c r="AY419" s="148" t="s">
        <v>187</v>
      </c>
    </row>
    <row r="420" spans="2:65" s="12" customFormat="1" ht="10.199999999999999">
      <c r="B420" s="146"/>
      <c r="D420" s="147" t="s">
        <v>196</v>
      </c>
      <c r="E420" s="148" t="s">
        <v>1</v>
      </c>
      <c r="F420" s="149" t="s">
        <v>1074</v>
      </c>
      <c r="H420" s="150">
        <v>71.954999999999998</v>
      </c>
      <c r="I420" s="151"/>
      <c r="L420" s="146"/>
      <c r="M420" s="152"/>
      <c r="T420" s="153"/>
      <c r="AT420" s="148" t="s">
        <v>196</v>
      </c>
      <c r="AU420" s="148" t="s">
        <v>91</v>
      </c>
      <c r="AV420" s="12" t="s">
        <v>91</v>
      </c>
      <c r="AW420" s="12" t="s">
        <v>36</v>
      </c>
      <c r="AX420" s="12" t="s">
        <v>81</v>
      </c>
      <c r="AY420" s="148" t="s">
        <v>187</v>
      </c>
    </row>
    <row r="421" spans="2:65" s="12" customFormat="1" ht="10.199999999999999">
      <c r="B421" s="146"/>
      <c r="D421" s="147" t="s">
        <v>196</v>
      </c>
      <c r="E421" s="148" t="s">
        <v>1</v>
      </c>
      <c r="F421" s="149" t="s">
        <v>1075</v>
      </c>
      <c r="H421" s="150">
        <v>78.75</v>
      </c>
      <c r="I421" s="151"/>
      <c r="L421" s="146"/>
      <c r="M421" s="152"/>
      <c r="T421" s="153"/>
      <c r="AT421" s="148" t="s">
        <v>196</v>
      </c>
      <c r="AU421" s="148" t="s">
        <v>91</v>
      </c>
      <c r="AV421" s="12" t="s">
        <v>91</v>
      </c>
      <c r="AW421" s="12" t="s">
        <v>36</v>
      </c>
      <c r="AX421" s="12" t="s">
        <v>81</v>
      </c>
      <c r="AY421" s="148" t="s">
        <v>187</v>
      </c>
    </row>
    <row r="422" spans="2:65" s="15" customFormat="1" ht="10.199999999999999">
      <c r="B422" s="180"/>
      <c r="D422" s="147" t="s">
        <v>196</v>
      </c>
      <c r="E422" s="181" t="s">
        <v>1</v>
      </c>
      <c r="F422" s="182" t="s">
        <v>314</v>
      </c>
      <c r="H422" s="183">
        <v>2598.498</v>
      </c>
      <c r="I422" s="184"/>
      <c r="L422" s="180"/>
      <c r="M422" s="185"/>
      <c r="T422" s="186"/>
      <c r="AT422" s="181" t="s">
        <v>196</v>
      </c>
      <c r="AU422" s="181" t="s">
        <v>91</v>
      </c>
      <c r="AV422" s="15" t="s">
        <v>205</v>
      </c>
      <c r="AW422" s="15" t="s">
        <v>36</v>
      </c>
      <c r="AX422" s="15" t="s">
        <v>81</v>
      </c>
      <c r="AY422" s="181" t="s">
        <v>187</v>
      </c>
    </row>
    <row r="423" spans="2:65" s="12" customFormat="1" ht="10.199999999999999">
      <c r="B423" s="146"/>
      <c r="D423" s="147" t="s">
        <v>196</v>
      </c>
      <c r="E423" s="148" t="s">
        <v>1</v>
      </c>
      <c r="F423" s="149" t="s">
        <v>1076</v>
      </c>
      <c r="H423" s="150">
        <v>3115.6019999999999</v>
      </c>
      <c r="I423" s="151"/>
      <c r="L423" s="146"/>
      <c r="M423" s="152"/>
      <c r="T423" s="153"/>
      <c r="AT423" s="148" t="s">
        <v>196</v>
      </c>
      <c r="AU423" s="148" t="s">
        <v>91</v>
      </c>
      <c r="AV423" s="12" t="s">
        <v>91</v>
      </c>
      <c r="AW423" s="12" t="s">
        <v>36</v>
      </c>
      <c r="AX423" s="12" t="s">
        <v>81</v>
      </c>
      <c r="AY423" s="148" t="s">
        <v>187</v>
      </c>
    </row>
    <row r="424" spans="2:65" s="12" customFormat="1" ht="10.199999999999999">
      <c r="B424" s="146"/>
      <c r="D424" s="147" t="s">
        <v>196</v>
      </c>
      <c r="E424" s="148" t="s">
        <v>1</v>
      </c>
      <c r="F424" s="149" t="s">
        <v>1077</v>
      </c>
      <c r="H424" s="150">
        <v>2818.8780000000002</v>
      </c>
      <c r="I424" s="151"/>
      <c r="L424" s="146"/>
      <c r="M424" s="152"/>
      <c r="T424" s="153"/>
      <c r="AT424" s="148" t="s">
        <v>196</v>
      </c>
      <c r="AU424" s="148" t="s">
        <v>91</v>
      </c>
      <c r="AV424" s="12" t="s">
        <v>91</v>
      </c>
      <c r="AW424" s="12" t="s">
        <v>36</v>
      </c>
      <c r="AX424" s="12" t="s">
        <v>81</v>
      </c>
      <c r="AY424" s="148" t="s">
        <v>187</v>
      </c>
    </row>
    <row r="425" spans="2:65" s="12" customFormat="1" ht="10.199999999999999">
      <c r="B425" s="146"/>
      <c r="D425" s="147" t="s">
        <v>196</v>
      </c>
      <c r="E425" s="148" t="s">
        <v>1</v>
      </c>
      <c r="F425" s="149" t="s">
        <v>1078</v>
      </c>
      <c r="H425" s="150">
        <v>120.96</v>
      </c>
      <c r="I425" s="151"/>
      <c r="L425" s="146"/>
      <c r="M425" s="152"/>
      <c r="T425" s="153"/>
      <c r="AT425" s="148" t="s">
        <v>196</v>
      </c>
      <c r="AU425" s="148" t="s">
        <v>91</v>
      </c>
      <c r="AV425" s="12" t="s">
        <v>91</v>
      </c>
      <c r="AW425" s="12" t="s">
        <v>36</v>
      </c>
      <c r="AX425" s="12" t="s">
        <v>81</v>
      </c>
      <c r="AY425" s="148" t="s">
        <v>187</v>
      </c>
    </row>
    <row r="426" spans="2:65" s="14" customFormat="1" ht="10.199999999999999">
      <c r="B426" s="161"/>
      <c r="D426" s="147" t="s">
        <v>196</v>
      </c>
      <c r="E426" s="162" t="s">
        <v>1</v>
      </c>
      <c r="F426" s="163" t="s">
        <v>1066</v>
      </c>
      <c r="H426" s="162" t="s">
        <v>1</v>
      </c>
      <c r="I426" s="164"/>
      <c r="L426" s="161"/>
      <c r="M426" s="165"/>
      <c r="T426" s="166"/>
      <c r="AT426" s="162" t="s">
        <v>196</v>
      </c>
      <c r="AU426" s="162" t="s">
        <v>91</v>
      </c>
      <c r="AV426" s="14" t="s">
        <v>21</v>
      </c>
      <c r="AW426" s="14" t="s">
        <v>36</v>
      </c>
      <c r="AX426" s="14" t="s">
        <v>81</v>
      </c>
      <c r="AY426" s="162" t="s">
        <v>187</v>
      </c>
    </row>
    <row r="427" spans="2:65" s="12" customFormat="1" ht="10.199999999999999">
      <c r="B427" s="146"/>
      <c r="D427" s="147" t="s">
        <v>196</v>
      </c>
      <c r="E427" s="148" t="s">
        <v>1</v>
      </c>
      <c r="F427" s="149" t="s">
        <v>1079</v>
      </c>
      <c r="H427" s="150">
        <v>6.72</v>
      </c>
      <c r="I427" s="151"/>
      <c r="L427" s="146"/>
      <c r="M427" s="152"/>
      <c r="T427" s="153"/>
      <c r="AT427" s="148" t="s">
        <v>196</v>
      </c>
      <c r="AU427" s="148" t="s">
        <v>91</v>
      </c>
      <c r="AV427" s="12" t="s">
        <v>91</v>
      </c>
      <c r="AW427" s="12" t="s">
        <v>36</v>
      </c>
      <c r="AX427" s="12" t="s">
        <v>81</v>
      </c>
      <c r="AY427" s="148" t="s">
        <v>187</v>
      </c>
    </row>
    <row r="428" spans="2:65" s="12" customFormat="1" ht="10.199999999999999">
      <c r="B428" s="146"/>
      <c r="D428" s="147" t="s">
        <v>196</v>
      </c>
      <c r="E428" s="148" t="s">
        <v>1</v>
      </c>
      <c r="F428" s="149" t="s">
        <v>1080</v>
      </c>
      <c r="H428" s="150">
        <v>22.4</v>
      </c>
      <c r="I428" s="151"/>
      <c r="L428" s="146"/>
      <c r="M428" s="152"/>
      <c r="T428" s="153"/>
      <c r="AT428" s="148" t="s">
        <v>196</v>
      </c>
      <c r="AU428" s="148" t="s">
        <v>91</v>
      </c>
      <c r="AV428" s="12" t="s">
        <v>91</v>
      </c>
      <c r="AW428" s="12" t="s">
        <v>36</v>
      </c>
      <c r="AX428" s="12" t="s">
        <v>81</v>
      </c>
      <c r="AY428" s="148" t="s">
        <v>187</v>
      </c>
    </row>
    <row r="429" spans="2:65" s="12" customFormat="1" ht="10.199999999999999">
      <c r="B429" s="146"/>
      <c r="D429" s="147" t="s">
        <v>196</v>
      </c>
      <c r="E429" s="148" t="s">
        <v>1</v>
      </c>
      <c r="F429" s="149" t="s">
        <v>1081</v>
      </c>
      <c r="H429" s="150">
        <v>1.0980000000000001</v>
      </c>
      <c r="I429" s="151"/>
      <c r="L429" s="146"/>
      <c r="M429" s="152"/>
      <c r="T429" s="153"/>
      <c r="AT429" s="148" t="s">
        <v>196</v>
      </c>
      <c r="AU429" s="148" t="s">
        <v>91</v>
      </c>
      <c r="AV429" s="12" t="s">
        <v>91</v>
      </c>
      <c r="AW429" s="12" t="s">
        <v>36</v>
      </c>
      <c r="AX429" s="12" t="s">
        <v>81</v>
      </c>
      <c r="AY429" s="148" t="s">
        <v>187</v>
      </c>
    </row>
    <row r="430" spans="2:65" s="13" customFormat="1" ht="10.199999999999999">
      <c r="B430" s="154"/>
      <c r="D430" s="147" t="s">
        <v>196</v>
      </c>
      <c r="E430" s="155" t="s">
        <v>1</v>
      </c>
      <c r="F430" s="156" t="s">
        <v>198</v>
      </c>
      <c r="H430" s="157">
        <v>8684.155999999999</v>
      </c>
      <c r="I430" s="158"/>
      <c r="L430" s="154"/>
      <c r="M430" s="159"/>
      <c r="T430" s="160"/>
      <c r="AT430" s="155" t="s">
        <v>196</v>
      </c>
      <c r="AU430" s="155" t="s">
        <v>91</v>
      </c>
      <c r="AV430" s="13" t="s">
        <v>194</v>
      </c>
      <c r="AW430" s="13" t="s">
        <v>36</v>
      </c>
      <c r="AX430" s="13" t="s">
        <v>21</v>
      </c>
      <c r="AY430" s="155" t="s">
        <v>187</v>
      </c>
    </row>
    <row r="431" spans="2:65" s="1" customFormat="1" ht="16.5" customHeight="1">
      <c r="B431" s="33"/>
      <c r="C431" s="133" t="s">
        <v>642</v>
      </c>
      <c r="D431" s="133" t="s">
        <v>189</v>
      </c>
      <c r="E431" s="134" t="s">
        <v>710</v>
      </c>
      <c r="F431" s="135" t="s">
        <v>711</v>
      </c>
      <c r="G431" s="136" t="s">
        <v>230</v>
      </c>
      <c r="H431" s="137">
        <v>7.28</v>
      </c>
      <c r="I431" s="138"/>
      <c r="J431" s="139">
        <f>ROUND(I431*H431,2)</f>
        <v>0</v>
      </c>
      <c r="K431" s="135" t="s">
        <v>193</v>
      </c>
      <c r="L431" s="33"/>
      <c r="M431" s="140" t="s">
        <v>1</v>
      </c>
      <c r="N431" s="141" t="s">
        <v>46</v>
      </c>
      <c r="P431" s="142">
        <f>O431*H431</f>
        <v>0</v>
      </c>
      <c r="Q431" s="142">
        <v>0</v>
      </c>
      <c r="R431" s="142">
        <f>Q431*H431</f>
        <v>0</v>
      </c>
      <c r="S431" s="142">
        <v>0</v>
      </c>
      <c r="T431" s="143">
        <f>S431*H431</f>
        <v>0</v>
      </c>
      <c r="AR431" s="144" t="s">
        <v>194</v>
      </c>
      <c r="AT431" s="144" t="s">
        <v>189</v>
      </c>
      <c r="AU431" s="144" t="s">
        <v>91</v>
      </c>
      <c r="AY431" s="18" t="s">
        <v>187</v>
      </c>
      <c r="BE431" s="145">
        <f>IF(N431="základní",J431,0)</f>
        <v>0</v>
      </c>
      <c r="BF431" s="145">
        <f>IF(N431="snížená",J431,0)</f>
        <v>0</v>
      </c>
      <c r="BG431" s="145">
        <f>IF(N431="zákl. přenesená",J431,0)</f>
        <v>0</v>
      </c>
      <c r="BH431" s="145">
        <f>IF(N431="sníž. přenesená",J431,0)</f>
        <v>0</v>
      </c>
      <c r="BI431" s="145">
        <f>IF(N431="nulová",J431,0)</f>
        <v>0</v>
      </c>
      <c r="BJ431" s="18" t="s">
        <v>21</v>
      </c>
      <c r="BK431" s="145">
        <f>ROUND(I431*H431,2)</f>
        <v>0</v>
      </c>
      <c r="BL431" s="18" t="s">
        <v>194</v>
      </c>
      <c r="BM431" s="144" t="s">
        <v>1082</v>
      </c>
    </row>
    <row r="432" spans="2:65" s="14" customFormat="1" ht="10.199999999999999">
      <c r="B432" s="161"/>
      <c r="D432" s="147" t="s">
        <v>196</v>
      </c>
      <c r="E432" s="162" t="s">
        <v>1</v>
      </c>
      <c r="F432" s="163" t="s">
        <v>1083</v>
      </c>
      <c r="H432" s="162" t="s">
        <v>1</v>
      </c>
      <c r="I432" s="164"/>
      <c r="L432" s="161"/>
      <c r="M432" s="165"/>
      <c r="T432" s="166"/>
      <c r="AT432" s="162" t="s">
        <v>196</v>
      </c>
      <c r="AU432" s="162" t="s">
        <v>91</v>
      </c>
      <c r="AV432" s="14" t="s">
        <v>21</v>
      </c>
      <c r="AW432" s="14" t="s">
        <v>36</v>
      </c>
      <c r="AX432" s="14" t="s">
        <v>81</v>
      </c>
      <c r="AY432" s="162" t="s">
        <v>187</v>
      </c>
    </row>
    <row r="433" spans="2:65" s="12" customFormat="1" ht="10.199999999999999">
      <c r="B433" s="146"/>
      <c r="D433" s="147" t="s">
        <v>196</v>
      </c>
      <c r="E433" s="148" t="s">
        <v>1</v>
      </c>
      <c r="F433" s="149" t="s">
        <v>1067</v>
      </c>
      <c r="H433" s="150">
        <v>1.68</v>
      </c>
      <c r="I433" s="151"/>
      <c r="L433" s="146"/>
      <c r="M433" s="152"/>
      <c r="T433" s="153"/>
      <c r="AT433" s="148" t="s">
        <v>196</v>
      </c>
      <c r="AU433" s="148" t="s">
        <v>91</v>
      </c>
      <c r="AV433" s="12" t="s">
        <v>91</v>
      </c>
      <c r="AW433" s="12" t="s">
        <v>36</v>
      </c>
      <c r="AX433" s="12" t="s">
        <v>81</v>
      </c>
      <c r="AY433" s="148" t="s">
        <v>187</v>
      </c>
    </row>
    <row r="434" spans="2:65" s="12" customFormat="1" ht="10.199999999999999">
      <c r="B434" s="146"/>
      <c r="D434" s="147" t="s">
        <v>196</v>
      </c>
      <c r="E434" s="148" t="s">
        <v>1</v>
      </c>
      <c r="F434" s="149" t="s">
        <v>1068</v>
      </c>
      <c r="H434" s="150">
        <v>5.6</v>
      </c>
      <c r="I434" s="151"/>
      <c r="L434" s="146"/>
      <c r="M434" s="152"/>
      <c r="T434" s="153"/>
      <c r="AT434" s="148" t="s">
        <v>196</v>
      </c>
      <c r="AU434" s="148" t="s">
        <v>91</v>
      </c>
      <c r="AV434" s="12" t="s">
        <v>91</v>
      </c>
      <c r="AW434" s="12" t="s">
        <v>36</v>
      </c>
      <c r="AX434" s="12" t="s">
        <v>81</v>
      </c>
      <c r="AY434" s="148" t="s">
        <v>187</v>
      </c>
    </row>
    <row r="435" spans="2:65" s="13" customFormat="1" ht="10.199999999999999">
      <c r="B435" s="154"/>
      <c r="D435" s="147" t="s">
        <v>196</v>
      </c>
      <c r="E435" s="155" t="s">
        <v>1</v>
      </c>
      <c r="F435" s="156" t="s">
        <v>198</v>
      </c>
      <c r="H435" s="157">
        <v>7.2799999999999994</v>
      </c>
      <c r="I435" s="158"/>
      <c r="L435" s="154"/>
      <c r="M435" s="159"/>
      <c r="T435" s="160"/>
      <c r="AT435" s="155" t="s">
        <v>196</v>
      </c>
      <c r="AU435" s="155" t="s">
        <v>91</v>
      </c>
      <c r="AV435" s="13" t="s">
        <v>194</v>
      </c>
      <c r="AW435" s="13" t="s">
        <v>36</v>
      </c>
      <c r="AX435" s="13" t="s">
        <v>21</v>
      </c>
      <c r="AY435" s="155" t="s">
        <v>187</v>
      </c>
    </row>
    <row r="436" spans="2:65" s="1" customFormat="1" ht="24.15" customHeight="1">
      <c r="B436" s="33"/>
      <c r="C436" s="133" t="s">
        <v>646</v>
      </c>
      <c r="D436" s="133" t="s">
        <v>189</v>
      </c>
      <c r="E436" s="134" t="s">
        <v>1084</v>
      </c>
      <c r="F436" s="135" t="s">
        <v>1085</v>
      </c>
      <c r="G436" s="136" t="s">
        <v>230</v>
      </c>
      <c r="H436" s="137">
        <v>0.122</v>
      </c>
      <c r="I436" s="138"/>
      <c r="J436" s="139">
        <f>ROUND(I436*H436,2)</f>
        <v>0</v>
      </c>
      <c r="K436" s="135" t="s">
        <v>193</v>
      </c>
      <c r="L436" s="33"/>
      <c r="M436" s="140" t="s">
        <v>1</v>
      </c>
      <c r="N436" s="141" t="s">
        <v>46</v>
      </c>
      <c r="P436" s="142">
        <f>O436*H436</f>
        <v>0</v>
      </c>
      <c r="Q436" s="142">
        <v>0</v>
      </c>
      <c r="R436" s="142">
        <f>Q436*H436</f>
        <v>0</v>
      </c>
      <c r="S436" s="142">
        <v>0</v>
      </c>
      <c r="T436" s="143">
        <f>S436*H436</f>
        <v>0</v>
      </c>
      <c r="AR436" s="144" t="s">
        <v>194</v>
      </c>
      <c r="AT436" s="144" t="s">
        <v>189</v>
      </c>
      <c r="AU436" s="144" t="s">
        <v>91</v>
      </c>
      <c r="AY436" s="18" t="s">
        <v>187</v>
      </c>
      <c r="BE436" s="145">
        <f>IF(N436="základní",J436,0)</f>
        <v>0</v>
      </c>
      <c r="BF436" s="145">
        <f>IF(N436="snížená",J436,0)</f>
        <v>0</v>
      </c>
      <c r="BG436" s="145">
        <f>IF(N436="zákl. přenesená",J436,0)</f>
        <v>0</v>
      </c>
      <c r="BH436" s="145">
        <f>IF(N436="sníž. přenesená",J436,0)</f>
        <v>0</v>
      </c>
      <c r="BI436" s="145">
        <f>IF(N436="nulová",J436,0)</f>
        <v>0</v>
      </c>
      <c r="BJ436" s="18" t="s">
        <v>21</v>
      </c>
      <c r="BK436" s="145">
        <f>ROUND(I436*H436,2)</f>
        <v>0</v>
      </c>
      <c r="BL436" s="18" t="s">
        <v>194</v>
      </c>
      <c r="BM436" s="144" t="s">
        <v>1086</v>
      </c>
    </row>
    <row r="437" spans="2:65" s="12" customFormat="1" ht="10.199999999999999">
      <c r="B437" s="146"/>
      <c r="D437" s="147" t="s">
        <v>196</v>
      </c>
      <c r="E437" s="148" t="s">
        <v>1</v>
      </c>
      <c r="F437" s="149" t="s">
        <v>1087</v>
      </c>
      <c r="H437" s="150">
        <v>0.122</v>
      </c>
      <c r="I437" s="151"/>
      <c r="L437" s="146"/>
      <c r="M437" s="152"/>
      <c r="T437" s="153"/>
      <c r="AT437" s="148" t="s">
        <v>196</v>
      </c>
      <c r="AU437" s="148" t="s">
        <v>91</v>
      </c>
      <c r="AV437" s="12" t="s">
        <v>91</v>
      </c>
      <c r="AW437" s="12" t="s">
        <v>36</v>
      </c>
      <c r="AX437" s="12" t="s">
        <v>21</v>
      </c>
      <c r="AY437" s="148" t="s">
        <v>187</v>
      </c>
    </row>
    <row r="438" spans="2:65" s="1" customFormat="1" ht="24.15" customHeight="1">
      <c r="B438" s="33"/>
      <c r="C438" s="133" t="s">
        <v>650</v>
      </c>
      <c r="D438" s="133" t="s">
        <v>189</v>
      </c>
      <c r="E438" s="134" t="s">
        <v>715</v>
      </c>
      <c r="F438" s="135" t="s">
        <v>716</v>
      </c>
      <c r="G438" s="136" t="s">
        <v>230</v>
      </c>
      <c r="H438" s="137">
        <v>148.36199999999999</v>
      </c>
      <c r="I438" s="138"/>
      <c r="J438" s="139">
        <f>ROUND(I438*H438,2)</f>
        <v>0</v>
      </c>
      <c r="K438" s="135" t="s">
        <v>193</v>
      </c>
      <c r="L438" s="33"/>
      <c r="M438" s="140" t="s">
        <v>1</v>
      </c>
      <c r="N438" s="141" t="s">
        <v>46</v>
      </c>
      <c r="P438" s="142">
        <f>O438*H438</f>
        <v>0</v>
      </c>
      <c r="Q438" s="142">
        <v>0</v>
      </c>
      <c r="R438" s="142">
        <f>Q438*H438</f>
        <v>0</v>
      </c>
      <c r="S438" s="142">
        <v>0</v>
      </c>
      <c r="T438" s="143">
        <f>S438*H438</f>
        <v>0</v>
      </c>
      <c r="AR438" s="144" t="s">
        <v>194</v>
      </c>
      <c r="AT438" s="144" t="s">
        <v>189</v>
      </c>
      <c r="AU438" s="144" t="s">
        <v>91</v>
      </c>
      <c r="AY438" s="18" t="s">
        <v>187</v>
      </c>
      <c r="BE438" s="145">
        <f>IF(N438="základní",J438,0)</f>
        <v>0</v>
      </c>
      <c r="BF438" s="145">
        <f>IF(N438="snížená",J438,0)</f>
        <v>0</v>
      </c>
      <c r="BG438" s="145">
        <f>IF(N438="zákl. přenesená",J438,0)</f>
        <v>0</v>
      </c>
      <c r="BH438" s="145">
        <f>IF(N438="sníž. přenesená",J438,0)</f>
        <v>0</v>
      </c>
      <c r="BI438" s="145">
        <f>IF(N438="nulová",J438,0)</f>
        <v>0</v>
      </c>
      <c r="BJ438" s="18" t="s">
        <v>21</v>
      </c>
      <c r="BK438" s="145">
        <f>ROUND(I438*H438,2)</f>
        <v>0</v>
      </c>
      <c r="BL438" s="18" t="s">
        <v>194</v>
      </c>
      <c r="BM438" s="144" t="s">
        <v>1088</v>
      </c>
    </row>
    <row r="439" spans="2:65" s="12" customFormat="1" ht="10.199999999999999">
      <c r="B439" s="146"/>
      <c r="D439" s="147" t="s">
        <v>196</v>
      </c>
      <c r="E439" s="148" t="s">
        <v>1</v>
      </c>
      <c r="F439" s="149" t="s">
        <v>1089</v>
      </c>
      <c r="H439" s="150">
        <v>148.36199999999999</v>
      </c>
      <c r="I439" s="151"/>
      <c r="L439" s="146"/>
      <c r="M439" s="152"/>
      <c r="T439" s="153"/>
      <c r="AT439" s="148" t="s">
        <v>196</v>
      </c>
      <c r="AU439" s="148" t="s">
        <v>91</v>
      </c>
      <c r="AV439" s="12" t="s">
        <v>91</v>
      </c>
      <c r="AW439" s="12" t="s">
        <v>36</v>
      </c>
      <c r="AX439" s="12" t="s">
        <v>21</v>
      </c>
      <c r="AY439" s="148" t="s">
        <v>187</v>
      </c>
    </row>
    <row r="440" spans="2:65" s="1" customFormat="1" ht="24.15" customHeight="1">
      <c r="B440" s="33"/>
      <c r="C440" s="133" t="s">
        <v>654</v>
      </c>
      <c r="D440" s="133" t="s">
        <v>189</v>
      </c>
      <c r="E440" s="134" t="s">
        <v>720</v>
      </c>
      <c r="F440" s="135" t="s">
        <v>721</v>
      </c>
      <c r="G440" s="136" t="s">
        <v>230</v>
      </c>
      <c r="H440" s="137">
        <v>288.72199999999998</v>
      </c>
      <c r="I440" s="138"/>
      <c r="J440" s="139">
        <f>ROUND(I440*H440,2)</f>
        <v>0</v>
      </c>
      <c r="K440" s="135" t="s">
        <v>193</v>
      </c>
      <c r="L440" s="33"/>
      <c r="M440" s="140" t="s">
        <v>1</v>
      </c>
      <c r="N440" s="141" t="s">
        <v>46</v>
      </c>
      <c r="P440" s="142">
        <f>O440*H440</f>
        <v>0</v>
      </c>
      <c r="Q440" s="142">
        <v>0</v>
      </c>
      <c r="R440" s="142">
        <f>Q440*H440</f>
        <v>0</v>
      </c>
      <c r="S440" s="142">
        <v>0</v>
      </c>
      <c r="T440" s="143">
        <f>S440*H440</f>
        <v>0</v>
      </c>
      <c r="AR440" s="144" t="s">
        <v>194</v>
      </c>
      <c r="AT440" s="144" t="s">
        <v>189</v>
      </c>
      <c r="AU440" s="144" t="s">
        <v>91</v>
      </c>
      <c r="AY440" s="18" t="s">
        <v>187</v>
      </c>
      <c r="BE440" s="145">
        <f>IF(N440="základní",J440,0)</f>
        <v>0</v>
      </c>
      <c r="BF440" s="145">
        <f>IF(N440="snížená",J440,0)</f>
        <v>0</v>
      </c>
      <c r="BG440" s="145">
        <f>IF(N440="zákl. přenesená",J440,0)</f>
        <v>0</v>
      </c>
      <c r="BH440" s="145">
        <f>IF(N440="sníž. přenesená",J440,0)</f>
        <v>0</v>
      </c>
      <c r="BI440" s="145">
        <f>IF(N440="nulová",J440,0)</f>
        <v>0</v>
      </c>
      <c r="BJ440" s="18" t="s">
        <v>21</v>
      </c>
      <c r="BK440" s="145">
        <f>ROUND(I440*H440,2)</f>
        <v>0</v>
      </c>
      <c r="BL440" s="18" t="s">
        <v>194</v>
      </c>
      <c r="BM440" s="144" t="s">
        <v>1090</v>
      </c>
    </row>
    <row r="441" spans="2:65" s="12" customFormat="1" ht="10.199999999999999">
      <c r="B441" s="146"/>
      <c r="D441" s="147" t="s">
        <v>196</v>
      </c>
      <c r="E441" s="148" t="s">
        <v>1</v>
      </c>
      <c r="F441" s="149" t="s">
        <v>1058</v>
      </c>
      <c r="H441" s="150">
        <v>267.197</v>
      </c>
      <c r="I441" s="151"/>
      <c r="L441" s="146"/>
      <c r="M441" s="152"/>
      <c r="T441" s="153"/>
      <c r="AT441" s="148" t="s">
        <v>196</v>
      </c>
      <c r="AU441" s="148" t="s">
        <v>91</v>
      </c>
      <c r="AV441" s="12" t="s">
        <v>91</v>
      </c>
      <c r="AW441" s="12" t="s">
        <v>36</v>
      </c>
      <c r="AX441" s="12" t="s">
        <v>81</v>
      </c>
      <c r="AY441" s="148" t="s">
        <v>187</v>
      </c>
    </row>
    <row r="442" spans="2:65" s="12" customFormat="1" ht="10.199999999999999">
      <c r="B442" s="146"/>
      <c r="D442" s="147" t="s">
        <v>196</v>
      </c>
      <c r="E442" s="148" t="s">
        <v>1</v>
      </c>
      <c r="F442" s="149" t="s">
        <v>1059</v>
      </c>
      <c r="H442" s="150">
        <v>2.4</v>
      </c>
      <c r="I442" s="151"/>
      <c r="L442" s="146"/>
      <c r="M442" s="152"/>
      <c r="T442" s="153"/>
      <c r="AT442" s="148" t="s">
        <v>196</v>
      </c>
      <c r="AU442" s="148" t="s">
        <v>91</v>
      </c>
      <c r="AV442" s="12" t="s">
        <v>91</v>
      </c>
      <c r="AW442" s="12" t="s">
        <v>36</v>
      </c>
      <c r="AX442" s="12" t="s">
        <v>81</v>
      </c>
      <c r="AY442" s="148" t="s">
        <v>187</v>
      </c>
    </row>
    <row r="443" spans="2:65" s="12" customFormat="1" ht="10.199999999999999">
      <c r="B443" s="146"/>
      <c r="D443" s="147" t="s">
        <v>196</v>
      </c>
      <c r="E443" s="148" t="s">
        <v>1</v>
      </c>
      <c r="F443" s="149" t="s">
        <v>1060</v>
      </c>
      <c r="H443" s="150">
        <v>2.38</v>
      </c>
      <c r="I443" s="151"/>
      <c r="L443" s="146"/>
      <c r="M443" s="152"/>
      <c r="T443" s="153"/>
      <c r="AT443" s="148" t="s">
        <v>196</v>
      </c>
      <c r="AU443" s="148" t="s">
        <v>91</v>
      </c>
      <c r="AV443" s="12" t="s">
        <v>91</v>
      </c>
      <c r="AW443" s="12" t="s">
        <v>36</v>
      </c>
      <c r="AX443" s="12" t="s">
        <v>81</v>
      </c>
      <c r="AY443" s="148" t="s">
        <v>187</v>
      </c>
    </row>
    <row r="444" spans="2:65" s="12" customFormat="1" ht="10.199999999999999">
      <c r="B444" s="146"/>
      <c r="D444" s="147" t="s">
        <v>196</v>
      </c>
      <c r="E444" s="148" t="s">
        <v>1</v>
      </c>
      <c r="F444" s="149" t="s">
        <v>1061</v>
      </c>
      <c r="H444" s="150">
        <v>7.9950000000000001</v>
      </c>
      <c r="I444" s="151"/>
      <c r="L444" s="146"/>
      <c r="M444" s="152"/>
      <c r="T444" s="153"/>
      <c r="AT444" s="148" t="s">
        <v>196</v>
      </c>
      <c r="AU444" s="148" t="s">
        <v>91</v>
      </c>
      <c r="AV444" s="12" t="s">
        <v>91</v>
      </c>
      <c r="AW444" s="12" t="s">
        <v>36</v>
      </c>
      <c r="AX444" s="12" t="s">
        <v>81</v>
      </c>
      <c r="AY444" s="148" t="s">
        <v>187</v>
      </c>
    </row>
    <row r="445" spans="2:65" s="12" customFormat="1" ht="10.199999999999999">
      <c r="B445" s="146"/>
      <c r="D445" s="147" t="s">
        <v>196</v>
      </c>
      <c r="E445" s="148" t="s">
        <v>1</v>
      </c>
      <c r="F445" s="149" t="s">
        <v>1062</v>
      </c>
      <c r="H445" s="150">
        <v>8.75</v>
      </c>
      <c r="I445" s="151"/>
      <c r="L445" s="146"/>
      <c r="M445" s="152"/>
      <c r="T445" s="153"/>
      <c r="AT445" s="148" t="s">
        <v>196</v>
      </c>
      <c r="AU445" s="148" t="s">
        <v>91</v>
      </c>
      <c r="AV445" s="12" t="s">
        <v>91</v>
      </c>
      <c r="AW445" s="12" t="s">
        <v>36</v>
      </c>
      <c r="AX445" s="12" t="s">
        <v>81</v>
      </c>
      <c r="AY445" s="148" t="s">
        <v>187</v>
      </c>
    </row>
    <row r="446" spans="2:65" s="13" customFormat="1" ht="10.199999999999999">
      <c r="B446" s="154"/>
      <c r="D446" s="147" t="s">
        <v>196</v>
      </c>
      <c r="E446" s="155" t="s">
        <v>1</v>
      </c>
      <c r="F446" s="156" t="s">
        <v>198</v>
      </c>
      <c r="H446" s="157">
        <v>288.72199999999998</v>
      </c>
      <c r="I446" s="158"/>
      <c r="L446" s="154"/>
      <c r="M446" s="159"/>
      <c r="T446" s="160"/>
      <c r="AT446" s="155" t="s">
        <v>196</v>
      </c>
      <c r="AU446" s="155" t="s">
        <v>91</v>
      </c>
      <c r="AV446" s="13" t="s">
        <v>194</v>
      </c>
      <c r="AW446" s="13" t="s">
        <v>36</v>
      </c>
      <c r="AX446" s="13" t="s">
        <v>21</v>
      </c>
      <c r="AY446" s="155" t="s">
        <v>187</v>
      </c>
    </row>
    <row r="447" spans="2:65" s="1" customFormat="1" ht="24.15" customHeight="1">
      <c r="B447" s="33"/>
      <c r="C447" s="133" t="s">
        <v>661</v>
      </c>
      <c r="D447" s="133" t="s">
        <v>189</v>
      </c>
      <c r="E447" s="134" t="s">
        <v>1091</v>
      </c>
      <c r="F447" s="135" t="s">
        <v>1092</v>
      </c>
      <c r="G447" s="136" t="s">
        <v>230</v>
      </c>
      <c r="H447" s="137">
        <v>13.44</v>
      </c>
      <c r="I447" s="138"/>
      <c r="J447" s="139">
        <f>ROUND(I447*H447,2)</f>
        <v>0</v>
      </c>
      <c r="K447" s="135" t="s">
        <v>193</v>
      </c>
      <c r="L447" s="33"/>
      <c r="M447" s="140" t="s">
        <v>1</v>
      </c>
      <c r="N447" s="141" t="s">
        <v>46</v>
      </c>
      <c r="P447" s="142">
        <f>O447*H447</f>
        <v>0</v>
      </c>
      <c r="Q447" s="142">
        <v>0</v>
      </c>
      <c r="R447" s="142">
        <f>Q447*H447</f>
        <v>0</v>
      </c>
      <c r="S447" s="142">
        <v>0</v>
      </c>
      <c r="T447" s="143">
        <f>S447*H447</f>
        <v>0</v>
      </c>
      <c r="AR447" s="144" t="s">
        <v>194</v>
      </c>
      <c r="AT447" s="144" t="s">
        <v>189</v>
      </c>
      <c r="AU447" s="144" t="s">
        <v>91</v>
      </c>
      <c r="AY447" s="18" t="s">
        <v>187</v>
      </c>
      <c r="BE447" s="145">
        <f>IF(N447="základní",J447,0)</f>
        <v>0</v>
      </c>
      <c r="BF447" s="145">
        <f>IF(N447="snížená",J447,0)</f>
        <v>0</v>
      </c>
      <c r="BG447" s="145">
        <f>IF(N447="zákl. přenesená",J447,0)</f>
        <v>0</v>
      </c>
      <c r="BH447" s="145">
        <f>IF(N447="sníž. přenesená",J447,0)</f>
        <v>0</v>
      </c>
      <c r="BI447" s="145">
        <f>IF(N447="nulová",J447,0)</f>
        <v>0</v>
      </c>
      <c r="BJ447" s="18" t="s">
        <v>21</v>
      </c>
      <c r="BK447" s="145">
        <f>ROUND(I447*H447,2)</f>
        <v>0</v>
      </c>
      <c r="BL447" s="18" t="s">
        <v>194</v>
      </c>
      <c r="BM447" s="144" t="s">
        <v>1093</v>
      </c>
    </row>
    <row r="448" spans="2:65" s="12" customFormat="1" ht="10.199999999999999">
      <c r="B448" s="146"/>
      <c r="D448" s="147" t="s">
        <v>196</v>
      </c>
      <c r="E448" s="148" t="s">
        <v>1</v>
      </c>
      <c r="F448" s="149" t="s">
        <v>1094</v>
      </c>
      <c r="H448" s="150">
        <v>13.44</v>
      </c>
      <c r="I448" s="151"/>
      <c r="L448" s="146"/>
      <c r="M448" s="152"/>
      <c r="T448" s="153"/>
      <c r="AT448" s="148" t="s">
        <v>196</v>
      </c>
      <c r="AU448" s="148" t="s">
        <v>91</v>
      </c>
      <c r="AV448" s="12" t="s">
        <v>91</v>
      </c>
      <c r="AW448" s="12" t="s">
        <v>36</v>
      </c>
      <c r="AX448" s="12" t="s">
        <v>21</v>
      </c>
      <c r="AY448" s="148" t="s">
        <v>187</v>
      </c>
    </row>
    <row r="449" spans="2:65" s="1" customFormat="1" ht="24.15" customHeight="1">
      <c r="B449" s="33"/>
      <c r="C449" s="133" t="s">
        <v>669</v>
      </c>
      <c r="D449" s="133" t="s">
        <v>189</v>
      </c>
      <c r="E449" s="134" t="s">
        <v>723</v>
      </c>
      <c r="F449" s="135" t="s">
        <v>229</v>
      </c>
      <c r="G449" s="136" t="s">
        <v>230</v>
      </c>
      <c r="H449" s="137">
        <v>544.26</v>
      </c>
      <c r="I449" s="138"/>
      <c r="J449" s="139">
        <f>ROUND(I449*H449,2)</f>
        <v>0</v>
      </c>
      <c r="K449" s="135" t="s">
        <v>193</v>
      </c>
      <c r="L449" s="33"/>
      <c r="M449" s="140" t="s">
        <v>1</v>
      </c>
      <c r="N449" s="141" t="s">
        <v>46</v>
      </c>
      <c r="P449" s="142">
        <f>O449*H449</f>
        <v>0</v>
      </c>
      <c r="Q449" s="142">
        <v>0</v>
      </c>
      <c r="R449" s="142">
        <f>Q449*H449</f>
        <v>0</v>
      </c>
      <c r="S449" s="142">
        <v>0</v>
      </c>
      <c r="T449" s="143">
        <f>S449*H449</f>
        <v>0</v>
      </c>
      <c r="AR449" s="144" t="s">
        <v>194</v>
      </c>
      <c r="AT449" s="144" t="s">
        <v>189</v>
      </c>
      <c r="AU449" s="144" t="s">
        <v>91</v>
      </c>
      <c r="AY449" s="18" t="s">
        <v>187</v>
      </c>
      <c r="BE449" s="145">
        <f>IF(N449="základní",J449,0)</f>
        <v>0</v>
      </c>
      <c r="BF449" s="145">
        <f>IF(N449="snížená",J449,0)</f>
        <v>0</v>
      </c>
      <c r="BG449" s="145">
        <f>IF(N449="zákl. přenesená",J449,0)</f>
        <v>0</v>
      </c>
      <c r="BH449" s="145">
        <f>IF(N449="sníž. přenesená",J449,0)</f>
        <v>0</v>
      </c>
      <c r="BI449" s="145">
        <f>IF(N449="nulová",J449,0)</f>
        <v>0</v>
      </c>
      <c r="BJ449" s="18" t="s">
        <v>21</v>
      </c>
      <c r="BK449" s="145">
        <f>ROUND(I449*H449,2)</f>
        <v>0</v>
      </c>
      <c r="BL449" s="18" t="s">
        <v>194</v>
      </c>
      <c r="BM449" s="144" t="s">
        <v>1095</v>
      </c>
    </row>
    <row r="450" spans="2:65" s="12" customFormat="1" ht="10.199999999999999">
      <c r="B450" s="146"/>
      <c r="D450" s="147" t="s">
        <v>196</v>
      </c>
      <c r="E450" s="148" t="s">
        <v>1</v>
      </c>
      <c r="F450" s="149" t="s">
        <v>1050</v>
      </c>
      <c r="H450" s="150">
        <v>15.95</v>
      </c>
      <c r="I450" s="151"/>
      <c r="L450" s="146"/>
      <c r="M450" s="152"/>
      <c r="T450" s="153"/>
      <c r="AT450" s="148" t="s">
        <v>196</v>
      </c>
      <c r="AU450" s="148" t="s">
        <v>91</v>
      </c>
      <c r="AV450" s="12" t="s">
        <v>91</v>
      </c>
      <c r="AW450" s="12" t="s">
        <v>36</v>
      </c>
      <c r="AX450" s="12" t="s">
        <v>81</v>
      </c>
      <c r="AY450" s="148" t="s">
        <v>187</v>
      </c>
    </row>
    <row r="451" spans="2:65" s="12" customFormat="1" ht="10.199999999999999">
      <c r="B451" s="146"/>
      <c r="D451" s="147" t="s">
        <v>196</v>
      </c>
      <c r="E451" s="148" t="s">
        <v>1</v>
      </c>
      <c r="F451" s="149" t="s">
        <v>1051</v>
      </c>
      <c r="H451" s="150">
        <v>1.76</v>
      </c>
      <c r="I451" s="151"/>
      <c r="L451" s="146"/>
      <c r="M451" s="152"/>
      <c r="T451" s="153"/>
      <c r="AT451" s="148" t="s">
        <v>196</v>
      </c>
      <c r="AU451" s="148" t="s">
        <v>91</v>
      </c>
      <c r="AV451" s="12" t="s">
        <v>91</v>
      </c>
      <c r="AW451" s="12" t="s">
        <v>36</v>
      </c>
      <c r="AX451" s="12" t="s">
        <v>81</v>
      </c>
      <c r="AY451" s="148" t="s">
        <v>187</v>
      </c>
    </row>
    <row r="452" spans="2:65" s="12" customFormat="1" ht="10.199999999999999">
      <c r="B452" s="146"/>
      <c r="D452" s="147" t="s">
        <v>196</v>
      </c>
      <c r="E452" s="148" t="s">
        <v>1</v>
      </c>
      <c r="F452" s="149" t="s">
        <v>1052</v>
      </c>
      <c r="H452" s="150">
        <v>526.54999999999995</v>
      </c>
      <c r="I452" s="151"/>
      <c r="L452" s="146"/>
      <c r="M452" s="152"/>
      <c r="T452" s="153"/>
      <c r="AT452" s="148" t="s">
        <v>196</v>
      </c>
      <c r="AU452" s="148" t="s">
        <v>91</v>
      </c>
      <c r="AV452" s="12" t="s">
        <v>91</v>
      </c>
      <c r="AW452" s="12" t="s">
        <v>36</v>
      </c>
      <c r="AX452" s="12" t="s">
        <v>81</v>
      </c>
      <c r="AY452" s="148" t="s">
        <v>187</v>
      </c>
    </row>
    <row r="453" spans="2:65" s="13" customFormat="1" ht="10.199999999999999">
      <c r="B453" s="154"/>
      <c r="D453" s="147" t="s">
        <v>196</v>
      </c>
      <c r="E453" s="155" t="s">
        <v>1</v>
      </c>
      <c r="F453" s="156" t="s">
        <v>198</v>
      </c>
      <c r="H453" s="157">
        <v>544.26</v>
      </c>
      <c r="I453" s="158"/>
      <c r="L453" s="154"/>
      <c r="M453" s="159"/>
      <c r="T453" s="160"/>
      <c r="AT453" s="155" t="s">
        <v>196</v>
      </c>
      <c r="AU453" s="155" t="s">
        <v>91</v>
      </c>
      <c r="AV453" s="13" t="s">
        <v>194</v>
      </c>
      <c r="AW453" s="13" t="s">
        <v>36</v>
      </c>
      <c r="AX453" s="13" t="s">
        <v>21</v>
      </c>
      <c r="AY453" s="155" t="s">
        <v>187</v>
      </c>
    </row>
    <row r="454" spans="2:65" s="1" customFormat="1" ht="24.15" customHeight="1">
      <c r="B454" s="33"/>
      <c r="C454" s="133" t="s">
        <v>676</v>
      </c>
      <c r="D454" s="133" t="s">
        <v>189</v>
      </c>
      <c r="E454" s="134" t="s">
        <v>727</v>
      </c>
      <c r="F454" s="135" t="s">
        <v>728</v>
      </c>
      <c r="G454" s="136" t="s">
        <v>230</v>
      </c>
      <c r="H454" s="137">
        <v>346.178</v>
      </c>
      <c r="I454" s="138"/>
      <c r="J454" s="139">
        <f>ROUND(I454*H454,2)</f>
        <v>0</v>
      </c>
      <c r="K454" s="135" t="s">
        <v>193</v>
      </c>
      <c r="L454" s="33"/>
      <c r="M454" s="140" t="s">
        <v>1</v>
      </c>
      <c r="N454" s="141" t="s">
        <v>46</v>
      </c>
      <c r="P454" s="142">
        <f>O454*H454</f>
        <v>0</v>
      </c>
      <c r="Q454" s="142">
        <v>0</v>
      </c>
      <c r="R454" s="142">
        <f>Q454*H454</f>
        <v>0</v>
      </c>
      <c r="S454" s="142">
        <v>0</v>
      </c>
      <c r="T454" s="143">
        <f>S454*H454</f>
        <v>0</v>
      </c>
      <c r="AR454" s="144" t="s">
        <v>194</v>
      </c>
      <c r="AT454" s="144" t="s">
        <v>189</v>
      </c>
      <c r="AU454" s="144" t="s">
        <v>91</v>
      </c>
      <c r="AY454" s="18" t="s">
        <v>187</v>
      </c>
      <c r="BE454" s="145">
        <f>IF(N454="základní",J454,0)</f>
        <v>0</v>
      </c>
      <c r="BF454" s="145">
        <f>IF(N454="snížená",J454,0)</f>
        <v>0</v>
      </c>
      <c r="BG454" s="145">
        <f>IF(N454="zákl. přenesená",J454,0)</f>
        <v>0</v>
      </c>
      <c r="BH454" s="145">
        <f>IF(N454="sníž. přenesená",J454,0)</f>
        <v>0</v>
      </c>
      <c r="BI454" s="145">
        <f>IF(N454="nulová",J454,0)</f>
        <v>0</v>
      </c>
      <c r="BJ454" s="18" t="s">
        <v>21</v>
      </c>
      <c r="BK454" s="145">
        <f>ROUND(I454*H454,2)</f>
        <v>0</v>
      </c>
      <c r="BL454" s="18" t="s">
        <v>194</v>
      </c>
      <c r="BM454" s="144" t="s">
        <v>1096</v>
      </c>
    </row>
    <row r="455" spans="2:65" s="12" customFormat="1" ht="10.199999999999999">
      <c r="B455" s="146"/>
      <c r="D455" s="147" t="s">
        <v>196</v>
      </c>
      <c r="E455" s="148" t="s">
        <v>1</v>
      </c>
      <c r="F455" s="149" t="s">
        <v>1097</v>
      </c>
      <c r="H455" s="150">
        <v>346.178</v>
      </c>
      <c r="I455" s="151"/>
      <c r="L455" s="146"/>
      <c r="M455" s="152"/>
      <c r="T455" s="153"/>
      <c r="AT455" s="148" t="s">
        <v>196</v>
      </c>
      <c r="AU455" s="148" t="s">
        <v>91</v>
      </c>
      <c r="AV455" s="12" t="s">
        <v>91</v>
      </c>
      <c r="AW455" s="12" t="s">
        <v>36</v>
      </c>
      <c r="AX455" s="12" t="s">
        <v>21</v>
      </c>
      <c r="AY455" s="148" t="s">
        <v>187</v>
      </c>
    </row>
    <row r="456" spans="2:65" s="11" customFormat="1" ht="22.8" customHeight="1">
      <c r="B456" s="121"/>
      <c r="D456" s="122" t="s">
        <v>80</v>
      </c>
      <c r="E456" s="131" t="s">
        <v>731</v>
      </c>
      <c r="F456" s="131" t="s">
        <v>732</v>
      </c>
      <c r="I456" s="124"/>
      <c r="J456" s="132">
        <f>BK456</f>
        <v>0</v>
      </c>
      <c r="L456" s="121"/>
      <c r="M456" s="126"/>
      <c r="P456" s="127">
        <f>P457</f>
        <v>0</v>
      </c>
      <c r="R456" s="127">
        <f>R457</f>
        <v>0</v>
      </c>
      <c r="T456" s="128">
        <f>T457</f>
        <v>0</v>
      </c>
      <c r="AR456" s="122" t="s">
        <v>21</v>
      </c>
      <c r="AT456" s="129" t="s">
        <v>80</v>
      </c>
      <c r="AU456" s="129" t="s">
        <v>21</v>
      </c>
      <c r="AY456" s="122" t="s">
        <v>187</v>
      </c>
      <c r="BK456" s="130">
        <f>BK457</f>
        <v>0</v>
      </c>
    </row>
    <row r="457" spans="2:65" s="1" customFormat="1" ht="24.15" customHeight="1">
      <c r="B457" s="33"/>
      <c r="C457" s="133" t="s">
        <v>694</v>
      </c>
      <c r="D457" s="133" t="s">
        <v>189</v>
      </c>
      <c r="E457" s="134" t="s">
        <v>734</v>
      </c>
      <c r="F457" s="135" t="s">
        <v>735</v>
      </c>
      <c r="G457" s="136" t="s">
        <v>230</v>
      </c>
      <c r="H457" s="137">
        <v>806.90499999999997</v>
      </c>
      <c r="I457" s="138"/>
      <c r="J457" s="139">
        <f>ROUND(I457*H457,2)</f>
        <v>0</v>
      </c>
      <c r="K457" s="135" t="s">
        <v>193</v>
      </c>
      <c r="L457" s="33"/>
      <c r="M457" s="140" t="s">
        <v>1</v>
      </c>
      <c r="N457" s="141" t="s">
        <v>46</v>
      </c>
      <c r="P457" s="142">
        <f>O457*H457</f>
        <v>0</v>
      </c>
      <c r="Q457" s="142">
        <v>0</v>
      </c>
      <c r="R457" s="142">
        <f>Q457*H457</f>
        <v>0</v>
      </c>
      <c r="S457" s="142">
        <v>0</v>
      </c>
      <c r="T457" s="143">
        <f>S457*H457</f>
        <v>0</v>
      </c>
      <c r="AR457" s="144" t="s">
        <v>194</v>
      </c>
      <c r="AT457" s="144" t="s">
        <v>189</v>
      </c>
      <c r="AU457" s="144" t="s">
        <v>91</v>
      </c>
      <c r="AY457" s="18" t="s">
        <v>187</v>
      </c>
      <c r="BE457" s="145">
        <f>IF(N457="základní",J457,0)</f>
        <v>0</v>
      </c>
      <c r="BF457" s="145">
        <f>IF(N457="snížená",J457,0)</f>
        <v>0</v>
      </c>
      <c r="BG457" s="145">
        <f>IF(N457="zákl. přenesená",J457,0)</f>
        <v>0</v>
      </c>
      <c r="BH457" s="145">
        <f>IF(N457="sníž. přenesená",J457,0)</f>
        <v>0</v>
      </c>
      <c r="BI457" s="145">
        <f>IF(N457="nulová",J457,0)</f>
        <v>0</v>
      </c>
      <c r="BJ457" s="18" t="s">
        <v>21</v>
      </c>
      <c r="BK457" s="145">
        <f>ROUND(I457*H457,2)</f>
        <v>0</v>
      </c>
      <c r="BL457" s="18" t="s">
        <v>194</v>
      </c>
      <c r="BM457" s="144" t="s">
        <v>1098</v>
      </c>
    </row>
    <row r="458" spans="2:65" s="11" customFormat="1" ht="25.95" customHeight="1">
      <c r="B458" s="121"/>
      <c r="D458" s="122" t="s">
        <v>80</v>
      </c>
      <c r="E458" s="123" t="s">
        <v>737</v>
      </c>
      <c r="F458" s="123" t="s">
        <v>738</v>
      </c>
      <c r="I458" s="124"/>
      <c r="J458" s="125">
        <f>BK458</f>
        <v>0</v>
      </c>
      <c r="L458" s="121"/>
      <c r="M458" s="126"/>
      <c r="P458" s="127">
        <f>P459</f>
        <v>0</v>
      </c>
      <c r="R458" s="127">
        <f>R459</f>
        <v>2.0500000000000001E-2</v>
      </c>
      <c r="T458" s="128">
        <f>T459</f>
        <v>0</v>
      </c>
      <c r="AR458" s="122" t="s">
        <v>91</v>
      </c>
      <c r="AT458" s="129" t="s">
        <v>80</v>
      </c>
      <c r="AU458" s="129" t="s">
        <v>81</v>
      </c>
      <c r="AY458" s="122" t="s">
        <v>187</v>
      </c>
      <c r="BK458" s="130">
        <f>BK459</f>
        <v>0</v>
      </c>
    </row>
    <row r="459" spans="2:65" s="11" customFormat="1" ht="22.8" customHeight="1">
      <c r="B459" s="121"/>
      <c r="D459" s="122" t="s">
        <v>80</v>
      </c>
      <c r="E459" s="131" t="s">
        <v>739</v>
      </c>
      <c r="F459" s="131" t="s">
        <v>740</v>
      </c>
      <c r="I459" s="124"/>
      <c r="J459" s="132">
        <f>BK459</f>
        <v>0</v>
      </c>
      <c r="L459" s="121"/>
      <c r="M459" s="126"/>
      <c r="P459" s="127">
        <f>SUM(P460:P462)</f>
        <v>0</v>
      </c>
      <c r="R459" s="127">
        <f>SUM(R460:R462)</f>
        <v>2.0500000000000001E-2</v>
      </c>
      <c r="T459" s="128">
        <f>SUM(T460:T462)</f>
        <v>0</v>
      </c>
      <c r="AR459" s="122" t="s">
        <v>91</v>
      </c>
      <c r="AT459" s="129" t="s">
        <v>80</v>
      </c>
      <c r="AU459" s="129" t="s">
        <v>21</v>
      </c>
      <c r="AY459" s="122" t="s">
        <v>187</v>
      </c>
      <c r="BK459" s="130">
        <f>SUM(BK460:BK462)</f>
        <v>0</v>
      </c>
    </row>
    <row r="460" spans="2:65" s="1" customFormat="1" ht="16.5" customHeight="1">
      <c r="B460" s="33"/>
      <c r="C460" s="133" t="s">
        <v>709</v>
      </c>
      <c r="D460" s="133" t="s">
        <v>189</v>
      </c>
      <c r="E460" s="134" t="s">
        <v>742</v>
      </c>
      <c r="F460" s="135" t="s">
        <v>743</v>
      </c>
      <c r="G460" s="136" t="s">
        <v>432</v>
      </c>
      <c r="H460" s="137">
        <v>10</v>
      </c>
      <c r="I460" s="138"/>
      <c r="J460" s="139">
        <f>ROUND(I460*H460,2)</f>
        <v>0</v>
      </c>
      <c r="K460" s="135" t="s">
        <v>1</v>
      </c>
      <c r="L460" s="33"/>
      <c r="M460" s="140" t="s">
        <v>1</v>
      </c>
      <c r="N460" s="141" t="s">
        <v>46</v>
      </c>
      <c r="P460" s="142">
        <f>O460*H460</f>
        <v>0</v>
      </c>
      <c r="Q460" s="142">
        <v>2.0500000000000002E-3</v>
      </c>
      <c r="R460" s="142">
        <f>Q460*H460</f>
        <v>2.0500000000000001E-2</v>
      </c>
      <c r="S460" s="142">
        <v>0</v>
      </c>
      <c r="T460" s="143">
        <f>S460*H460</f>
        <v>0</v>
      </c>
      <c r="AR460" s="144" t="s">
        <v>278</v>
      </c>
      <c r="AT460" s="144" t="s">
        <v>189</v>
      </c>
      <c r="AU460" s="144" t="s">
        <v>91</v>
      </c>
      <c r="AY460" s="18" t="s">
        <v>187</v>
      </c>
      <c r="BE460" s="145">
        <f>IF(N460="základní",J460,0)</f>
        <v>0</v>
      </c>
      <c r="BF460" s="145">
        <f>IF(N460="snížená",J460,0)</f>
        <v>0</v>
      </c>
      <c r="BG460" s="145">
        <f>IF(N460="zákl. přenesená",J460,0)</f>
        <v>0</v>
      </c>
      <c r="BH460" s="145">
        <f>IF(N460="sníž. přenesená",J460,0)</f>
        <v>0</v>
      </c>
      <c r="BI460" s="145">
        <f>IF(N460="nulová",J460,0)</f>
        <v>0</v>
      </c>
      <c r="BJ460" s="18" t="s">
        <v>21</v>
      </c>
      <c r="BK460" s="145">
        <f>ROUND(I460*H460,2)</f>
        <v>0</v>
      </c>
      <c r="BL460" s="18" t="s">
        <v>278</v>
      </c>
      <c r="BM460" s="144" t="s">
        <v>1099</v>
      </c>
    </row>
    <row r="461" spans="2:65" s="1" customFormat="1" ht="38.4">
      <c r="B461" s="33"/>
      <c r="D461" s="147" t="s">
        <v>219</v>
      </c>
      <c r="F461" s="167" t="s">
        <v>745</v>
      </c>
      <c r="I461" s="168"/>
      <c r="L461" s="33"/>
      <c r="M461" s="169"/>
      <c r="T461" s="57"/>
      <c r="AT461" s="18" t="s">
        <v>219</v>
      </c>
      <c r="AU461" s="18" t="s">
        <v>91</v>
      </c>
    </row>
    <row r="462" spans="2:65" s="12" customFormat="1" ht="10.199999999999999">
      <c r="B462" s="146"/>
      <c r="D462" s="147" t="s">
        <v>196</v>
      </c>
      <c r="E462" s="148" t="s">
        <v>1</v>
      </c>
      <c r="F462" s="149" t="s">
        <v>26</v>
      </c>
      <c r="H462" s="150">
        <v>10</v>
      </c>
      <c r="I462" s="151"/>
      <c r="L462" s="146"/>
      <c r="M462" s="152"/>
      <c r="T462" s="153"/>
      <c r="AT462" s="148" t="s">
        <v>196</v>
      </c>
      <c r="AU462" s="148" t="s">
        <v>91</v>
      </c>
      <c r="AV462" s="12" t="s">
        <v>91</v>
      </c>
      <c r="AW462" s="12" t="s">
        <v>36</v>
      </c>
      <c r="AX462" s="12" t="s">
        <v>21</v>
      </c>
      <c r="AY462" s="148" t="s">
        <v>187</v>
      </c>
    </row>
    <row r="463" spans="2:65" s="11" customFormat="1" ht="25.95" customHeight="1">
      <c r="B463" s="121"/>
      <c r="D463" s="122" t="s">
        <v>80</v>
      </c>
      <c r="E463" s="123" t="s">
        <v>244</v>
      </c>
      <c r="F463" s="123" t="s">
        <v>1100</v>
      </c>
      <c r="I463" s="124"/>
      <c r="J463" s="125">
        <f>BK463</f>
        <v>0</v>
      </c>
      <c r="L463" s="121"/>
      <c r="M463" s="126"/>
      <c r="P463" s="127">
        <f>P464</f>
        <v>0</v>
      </c>
      <c r="R463" s="127">
        <f>R464</f>
        <v>0.8076000000000001</v>
      </c>
      <c r="T463" s="128">
        <f>T464</f>
        <v>0.122</v>
      </c>
      <c r="AR463" s="122" t="s">
        <v>205</v>
      </c>
      <c r="AT463" s="129" t="s">
        <v>80</v>
      </c>
      <c r="AU463" s="129" t="s">
        <v>81</v>
      </c>
      <c r="AY463" s="122" t="s">
        <v>187</v>
      </c>
      <c r="BK463" s="130">
        <f>BK464</f>
        <v>0</v>
      </c>
    </row>
    <row r="464" spans="2:65" s="11" customFormat="1" ht="22.8" customHeight="1">
      <c r="B464" s="121"/>
      <c r="D464" s="122" t="s">
        <v>80</v>
      </c>
      <c r="E464" s="131" t="s">
        <v>1101</v>
      </c>
      <c r="F464" s="131" t="s">
        <v>1102</v>
      </c>
      <c r="I464" s="124"/>
      <c r="J464" s="132">
        <f>BK464</f>
        <v>0</v>
      </c>
      <c r="L464" s="121"/>
      <c r="M464" s="126"/>
      <c r="P464" s="127">
        <f>SUM(P465:P480)</f>
        <v>0</v>
      </c>
      <c r="R464" s="127">
        <f>SUM(R465:R480)</f>
        <v>0.8076000000000001</v>
      </c>
      <c r="T464" s="128">
        <f>SUM(T465:T480)</f>
        <v>0.122</v>
      </c>
      <c r="AR464" s="122" t="s">
        <v>205</v>
      </c>
      <c r="AT464" s="129" t="s">
        <v>80</v>
      </c>
      <c r="AU464" s="129" t="s">
        <v>21</v>
      </c>
      <c r="AY464" s="122" t="s">
        <v>187</v>
      </c>
      <c r="BK464" s="130">
        <f>SUM(BK465:BK480)</f>
        <v>0</v>
      </c>
    </row>
    <row r="465" spans="2:65" s="1" customFormat="1" ht="24.15" customHeight="1">
      <c r="B465" s="33"/>
      <c r="C465" s="133" t="s">
        <v>714</v>
      </c>
      <c r="D465" s="133" t="s">
        <v>189</v>
      </c>
      <c r="E465" s="134" t="s">
        <v>1103</v>
      </c>
      <c r="F465" s="135" t="s">
        <v>1104</v>
      </c>
      <c r="G465" s="136" t="s">
        <v>432</v>
      </c>
      <c r="H465" s="137">
        <v>1</v>
      </c>
      <c r="I465" s="138"/>
      <c r="J465" s="139">
        <f>ROUND(I465*H465,2)</f>
        <v>0</v>
      </c>
      <c r="K465" s="135" t="s">
        <v>193</v>
      </c>
      <c r="L465" s="33"/>
      <c r="M465" s="140" t="s">
        <v>1</v>
      </c>
      <c r="N465" s="141" t="s">
        <v>46</v>
      </c>
      <c r="P465" s="142">
        <f>O465*H465</f>
        <v>0</v>
      </c>
      <c r="Q465" s="142">
        <v>0.37430000000000002</v>
      </c>
      <c r="R465" s="142">
        <f>Q465*H465</f>
        <v>0.37430000000000002</v>
      </c>
      <c r="S465" s="142">
        <v>0</v>
      </c>
      <c r="T465" s="143">
        <f>S465*H465</f>
        <v>0</v>
      </c>
      <c r="AR465" s="144" t="s">
        <v>541</v>
      </c>
      <c r="AT465" s="144" t="s">
        <v>189</v>
      </c>
      <c r="AU465" s="144" t="s">
        <v>91</v>
      </c>
      <c r="AY465" s="18" t="s">
        <v>187</v>
      </c>
      <c r="BE465" s="145">
        <f>IF(N465="základní",J465,0)</f>
        <v>0</v>
      </c>
      <c r="BF465" s="145">
        <f>IF(N465="snížená",J465,0)</f>
        <v>0</v>
      </c>
      <c r="BG465" s="145">
        <f>IF(N465="zákl. přenesená",J465,0)</f>
        <v>0</v>
      </c>
      <c r="BH465" s="145">
        <f>IF(N465="sníž. přenesená",J465,0)</f>
        <v>0</v>
      </c>
      <c r="BI465" s="145">
        <f>IF(N465="nulová",J465,0)</f>
        <v>0</v>
      </c>
      <c r="BJ465" s="18" t="s">
        <v>21</v>
      </c>
      <c r="BK465" s="145">
        <f>ROUND(I465*H465,2)</f>
        <v>0</v>
      </c>
      <c r="BL465" s="18" t="s">
        <v>541</v>
      </c>
      <c r="BM465" s="144" t="s">
        <v>1105</v>
      </c>
    </row>
    <row r="466" spans="2:65" s="12" customFormat="1" ht="10.199999999999999">
      <c r="B466" s="146"/>
      <c r="D466" s="147" t="s">
        <v>196</v>
      </c>
      <c r="E466" s="148" t="s">
        <v>1</v>
      </c>
      <c r="F466" s="149" t="s">
        <v>21</v>
      </c>
      <c r="H466" s="150">
        <v>1</v>
      </c>
      <c r="I466" s="151"/>
      <c r="L466" s="146"/>
      <c r="M466" s="152"/>
      <c r="T466" s="153"/>
      <c r="AT466" s="148" t="s">
        <v>196</v>
      </c>
      <c r="AU466" s="148" t="s">
        <v>91</v>
      </c>
      <c r="AV466" s="12" t="s">
        <v>91</v>
      </c>
      <c r="AW466" s="12" t="s">
        <v>36</v>
      </c>
      <c r="AX466" s="12" t="s">
        <v>21</v>
      </c>
      <c r="AY466" s="148" t="s">
        <v>187</v>
      </c>
    </row>
    <row r="467" spans="2:65" s="1" customFormat="1" ht="24.15" customHeight="1">
      <c r="B467" s="33"/>
      <c r="C467" s="170" t="s">
        <v>719</v>
      </c>
      <c r="D467" s="170" t="s">
        <v>244</v>
      </c>
      <c r="E467" s="171" t="s">
        <v>1106</v>
      </c>
      <c r="F467" s="172" t="s">
        <v>1107</v>
      </c>
      <c r="G467" s="173" t="s">
        <v>432</v>
      </c>
      <c r="H467" s="174">
        <v>1</v>
      </c>
      <c r="I467" s="175"/>
      <c r="J467" s="176">
        <f>ROUND(I467*H467,2)</f>
        <v>0</v>
      </c>
      <c r="K467" s="172" t="s">
        <v>1</v>
      </c>
      <c r="L467" s="177"/>
      <c r="M467" s="178" t="s">
        <v>1</v>
      </c>
      <c r="N467" s="179" t="s">
        <v>46</v>
      </c>
      <c r="P467" s="142">
        <f>O467*H467</f>
        <v>0</v>
      </c>
      <c r="Q467" s="142">
        <v>2.1000000000000001E-2</v>
      </c>
      <c r="R467" s="142">
        <f>Q467*H467</f>
        <v>2.1000000000000001E-2</v>
      </c>
      <c r="S467" s="142">
        <v>0</v>
      </c>
      <c r="T467" s="143">
        <f>S467*H467</f>
        <v>0</v>
      </c>
      <c r="AR467" s="144" t="s">
        <v>1108</v>
      </c>
      <c r="AT467" s="144" t="s">
        <v>244</v>
      </c>
      <c r="AU467" s="144" t="s">
        <v>91</v>
      </c>
      <c r="AY467" s="18" t="s">
        <v>187</v>
      </c>
      <c r="BE467" s="145">
        <f>IF(N467="základní",J467,0)</f>
        <v>0</v>
      </c>
      <c r="BF467" s="145">
        <f>IF(N467="snížená",J467,0)</f>
        <v>0</v>
      </c>
      <c r="BG467" s="145">
        <f>IF(N467="zákl. přenesená",J467,0)</f>
        <v>0</v>
      </c>
      <c r="BH467" s="145">
        <f>IF(N467="sníž. přenesená",J467,0)</f>
        <v>0</v>
      </c>
      <c r="BI467" s="145">
        <f>IF(N467="nulová",J467,0)</f>
        <v>0</v>
      </c>
      <c r="BJ467" s="18" t="s">
        <v>21</v>
      </c>
      <c r="BK467" s="145">
        <f>ROUND(I467*H467,2)</f>
        <v>0</v>
      </c>
      <c r="BL467" s="18" t="s">
        <v>541</v>
      </c>
      <c r="BM467" s="144" t="s">
        <v>1109</v>
      </c>
    </row>
    <row r="468" spans="2:65" s="1" customFormat="1" ht="19.2">
      <c r="B468" s="33"/>
      <c r="D468" s="147" t="s">
        <v>219</v>
      </c>
      <c r="F468" s="167" t="s">
        <v>1110</v>
      </c>
      <c r="I468" s="168"/>
      <c r="L468" s="33"/>
      <c r="M468" s="169"/>
      <c r="T468" s="57"/>
      <c r="AT468" s="18" t="s">
        <v>219</v>
      </c>
      <c r="AU468" s="18" t="s">
        <v>91</v>
      </c>
    </row>
    <row r="469" spans="2:65" s="12" customFormat="1" ht="10.199999999999999">
      <c r="B469" s="146"/>
      <c r="D469" s="147" t="s">
        <v>196</v>
      </c>
      <c r="E469" s="148" t="s">
        <v>1</v>
      </c>
      <c r="F469" s="149" t="s">
        <v>21</v>
      </c>
      <c r="H469" s="150">
        <v>1</v>
      </c>
      <c r="I469" s="151"/>
      <c r="L469" s="146"/>
      <c r="M469" s="152"/>
      <c r="T469" s="153"/>
      <c r="AT469" s="148" t="s">
        <v>196</v>
      </c>
      <c r="AU469" s="148" t="s">
        <v>91</v>
      </c>
      <c r="AV469" s="12" t="s">
        <v>91</v>
      </c>
      <c r="AW469" s="12" t="s">
        <v>36</v>
      </c>
      <c r="AX469" s="12" t="s">
        <v>21</v>
      </c>
      <c r="AY469" s="148" t="s">
        <v>187</v>
      </c>
    </row>
    <row r="470" spans="2:65" s="1" customFormat="1" ht="24.15" customHeight="1">
      <c r="B470" s="33"/>
      <c r="C470" s="133" t="s">
        <v>559</v>
      </c>
      <c r="D470" s="133" t="s">
        <v>189</v>
      </c>
      <c r="E470" s="134" t="s">
        <v>1111</v>
      </c>
      <c r="F470" s="135" t="s">
        <v>1112</v>
      </c>
      <c r="G470" s="136" t="s">
        <v>432</v>
      </c>
      <c r="H470" s="137">
        <v>1</v>
      </c>
      <c r="I470" s="138"/>
      <c r="J470" s="139">
        <f>ROUND(I470*H470,2)</f>
        <v>0</v>
      </c>
      <c r="K470" s="135" t="s">
        <v>193</v>
      </c>
      <c r="L470" s="33"/>
      <c r="M470" s="140" t="s">
        <v>1</v>
      </c>
      <c r="N470" s="141" t="s">
        <v>46</v>
      </c>
      <c r="P470" s="142">
        <f>O470*H470</f>
        <v>0</v>
      </c>
      <c r="Q470" s="142">
        <v>0.37430000000000002</v>
      </c>
      <c r="R470" s="142">
        <f>Q470*H470</f>
        <v>0.37430000000000002</v>
      </c>
      <c r="S470" s="142">
        <v>0</v>
      </c>
      <c r="T470" s="143">
        <f>S470*H470</f>
        <v>0</v>
      </c>
      <c r="AR470" s="144" t="s">
        <v>541</v>
      </c>
      <c r="AT470" s="144" t="s">
        <v>189</v>
      </c>
      <c r="AU470" s="144" t="s">
        <v>91</v>
      </c>
      <c r="AY470" s="18" t="s">
        <v>187</v>
      </c>
      <c r="BE470" s="145">
        <f>IF(N470="základní",J470,0)</f>
        <v>0</v>
      </c>
      <c r="BF470" s="145">
        <f>IF(N470="snížená",J470,0)</f>
        <v>0</v>
      </c>
      <c r="BG470" s="145">
        <f>IF(N470="zákl. přenesená",J470,0)</f>
        <v>0</v>
      </c>
      <c r="BH470" s="145">
        <f>IF(N470="sníž. přenesená",J470,0)</f>
        <v>0</v>
      </c>
      <c r="BI470" s="145">
        <f>IF(N470="nulová",J470,0)</f>
        <v>0</v>
      </c>
      <c r="BJ470" s="18" t="s">
        <v>21</v>
      </c>
      <c r="BK470" s="145">
        <f>ROUND(I470*H470,2)</f>
        <v>0</v>
      </c>
      <c r="BL470" s="18" t="s">
        <v>541</v>
      </c>
      <c r="BM470" s="144" t="s">
        <v>1113</v>
      </c>
    </row>
    <row r="471" spans="2:65" s="12" customFormat="1" ht="10.199999999999999">
      <c r="B471" s="146"/>
      <c r="D471" s="147" t="s">
        <v>196</v>
      </c>
      <c r="E471" s="148" t="s">
        <v>1</v>
      </c>
      <c r="F471" s="149" t="s">
        <v>21</v>
      </c>
      <c r="H471" s="150">
        <v>1</v>
      </c>
      <c r="I471" s="151"/>
      <c r="L471" s="146"/>
      <c r="M471" s="152"/>
      <c r="T471" s="153"/>
      <c r="AT471" s="148" t="s">
        <v>196</v>
      </c>
      <c r="AU471" s="148" t="s">
        <v>91</v>
      </c>
      <c r="AV471" s="12" t="s">
        <v>91</v>
      </c>
      <c r="AW471" s="12" t="s">
        <v>36</v>
      </c>
      <c r="AX471" s="12" t="s">
        <v>21</v>
      </c>
      <c r="AY471" s="148" t="s">
        <v>187</v>
      </c>
    </row>
    <row r="472" spans="2:65" s="1" customFormat="1" ht="21.75" customHeight="1">
      <c r="B472" s="33"/>
      <c r="C472" s="133" t="s">
        <v>726</v>
      </c>
      <c r="D472" s="133" t="s">
        <v>189</v>
      </c>
      <c r="E472" s="134" t="s">
        <v>1114</v>
      </c>
      <c r="F472" s="135" t="s">
        <v>1115</v>
      </c>
      <c r="G472" s="136" t="s">
        <v>432</v>
      </c>
      <c r="H472" s="137">
        <v>2</v>
      </c>
      <c r="I472" s="138"/>
      <c r="J472" s="139">
        <f>ROUND(I472*H472,2)</f>
        <v>0</v>
      </c>
      <c r="K472" s="135" t="s">
        <v>193</v>
      </c>
      <c r="L472" s="33"/>
      <c r="M472" s="140" t="s">
        <v>1</v>
      </c>
      <c r="N472" s="141" t="s">
        <v>46</v>
      </c>
      <c r="P472" s="142">
        <f>O472*H472</f>
        <v>0</v>
      </c>
      <c r="Q472" s="142">
        <v>0</v>
      </c>
      <c r="R472" s="142">
        <f>Q472*H472</f>
        <v>0</v>
      </c>
      <c r="S472" s="142">
        <v>0</v>
      </c>
      <c r="T472" s="143">
        <f>S472*H472</f>
        <v>0</v>
      </c>
      <c r="AR472" s="144" t="s">
        <v>541</v>
      </c>
      <c r="AT472" s="144" t="s">
        <v>189</v>
      </c>
      <c r="AU472" s="144" t="s">
        <v>91</v>
      </c>
      <c r="AY472" s="18" t="s">
        <v>187</v>
      </c>
      <c r="BE472" s="145">
        <f>IF(N472="základní",J472,0)</f>
        <v>0</v>
      </c>
      <c r="BF472" s="145">
        <f>IF(N472="snížená",J472,0)</f>
        <v>0</v>
      </c>
      <c r="BG472" s="145">
        <f>IF(N472="zákl. přenesená",J472,0)</f>
        <v>0</v>
      </c>
      <c r="BH472" s="145">
        <f>IF(N472="sníž. přenesená",J472,0)</f>
        <v>0</v>
      </c>
      <c r="BI472" s="145">
        <f>IF(N472="nulová",J472,0)</f>
        <v>0</v>
      </c>
      <c r="BJ472" s="18" t="s">
        <v>21</v>
      </c>
      <c r="BK472" s="145">
        <f>ROUND(I472*H472,2)</f>
        <v>0</v>
      </c>
      <c r="BL472" s="18" t="s">
        <v>541</v>
      </c>
      <c r="BM472" s="144" t="s">
        <v>1116</v>
      </c>
    </row>
    <row r="473" spans="2:65" s="12" customFormat="1" ht="10.199999999999999">
      <c r="B473" s="146"/>
      <c r="D473" s="147" t="s">
        <v>196</v>
      </c>
      <c r="E473" s="148" t="s">
        <v>1</v>
      </c>
      <c r="F473" s="149" t="s">
        <v>1117</v>
      </c>
      <c r="H473" s="150">
        <v>2</v>
      </c>
      <c r="I473" s="151"/>
      <c r="L473" s="146"/>
      <c r="M473" s="152"/>
      <c r="T473" s="153"/>
      <c r="AT473" s="148" t="s">
        <v>196</v>
      </c>
      <c r="AU473" s="148" t="s">
        <v>91</v>
      </c>
      <c r="AV473" s="12" t="s">
        <v>91</v>
      </c>
      <c r="AW473" s="12" t="s">
        <v>36</v>
      </c>
      <c r="AX473" s="12" t="s">
        <v>21</v>
      </c>
      <c r="AY473" s="148" t="s">
        <v>187</v>
      </c>
    </row>
    <row r="474" spans="2:65" s="1" customFormat="1" ht="24.15" customHeight="1">
      <c r="B474" s="33"/>
      <c r="C474" s="170" t="s">
        <v>733</v>
      </c>
      <c r="D474" s="170" t="s">
        <v>244</v>
      </c>
      <c r="E474" s="171" t="s">
        <v>1118</v>
      </c>
      <c r="F474" s="172" t="s">
        <v>1119</v>
      </c>
      <c r="G474" s="173" t="s">
        <v>432</v>
      </c>
      <c r="H474" s="174">
        <v>1</v>
      </c>
      <c r="I474" s="175"/>
      <c r="J474" s="176">
        <f>ROUND(I474*H474,2)</f>
        <v>0</v>
      </c>
      <c r="K474" s="172" t="s">
        <v>1</v>
      </c>
      <c r="L474" s="177"/>
      <c r="M474" s="178" t="s">
        <v>1</v>
      </c>
      <c r="N474" s="179" t="s">
        <v>46</v>
      </c>
      <c r="P474" s="142">
        <f>O474*H474</f>
        <v>0</v>
      </c>
      <c r="Q474" s="142">
        <v>3.7999999999999999E-2</v>
      </c>
      <c r="R474" s="142">
        <f>Q474*H474</f>
        <v>3.7999999999999999E-2</v>
      </c>
      <c r="S474" s="142">
        <v>0</v>
      </c>
      <c r="T474" s="143">
        <f>S474*H474</f>
        <v>0</v>
      </c>
      <c r="AR474" s="144" t="s">
        <v>1108</v>
      </c>
      <c r="AT474" s="144" t="s">
        <v>244</v>
      </c>
      <c r="AU474" s="144" t="s">
        <v>91</v>
      </c>
      <c r="AY474" s="18" t="s">
        <v>187</v>
      </c>
      <c r="BE474" s="145">
        <f>IF(N474="základní",J474,0)</f>
        <v>0</v>
      </c>
      <c r="BF474" s="145">
        <f>IF(N474="snížená",J474,0)</f>
        <v>0</v>
      </c>
      <c r="BG474" s="145">
        <f>IF(N474="zákl. přenesená",J474,0)</f>
        <v>0</v>
      </c>
      <c r="BH474" s="145">
        <f>IF(N474="sníž. přenesená",J474,0)</f>
        <v>0</v>
      </c>
      <c r="BI474" s="145">
        <f>IF(N474="nulová",J474,0)</f>
        <v>0</v>
      </c>
      <c r="BJ474" s="18" t="s">
        <v>21</v>
      </c>
      <c r="BK474" s="145">
        <f>ROUND(I474*H474,2)</f>
        <v>0</v>
      </c>
      <c r="BL474" s="18" t="s">
        <v>541</v>
      </c>
      <c r="BM474" s="144" t="s">
        <v>1120</v>
      </c>
    </row>
    <row r="475" spans="2:65" s="1" customFormat="1" ht="19.2">
      <c r="B475" s="33"/>
      <c r="D475" s="147" t="s">
        <v>219</v>
      </c>
      <c r="F475" s="167" t="s">
        <v>1110</v>
      </c>
      <c r="I475" s="168"/>
      <c r="L475" s="33"/>
      <c r="M475" s="169"/>
      <c r="T475" s="57"/>
      <c r="AT475" s="18" t="s">
        <v>219</v>
      </c>
      <c r="AU475" s="18" t="s">
        <v>91</v>
      </c>
    </row>
    <row r="476" spans="2:65" s="12" customFormat="1" ht="10.199999999999999">
      <c r="B476" s="146"/>
      <c r="D476" s="147" t="s">
        <v>196</v>
      </c>
      <c r="E476" s="148" t="s">
        <v>1</v>
      </c>
      <c r="F476" s="149" t="s">
        <v>21</v>
      </c>
      <c r="H476" s="150">
        <v>1</v>
      </c>
      <c r="I476" s="151"/>
      <c r="L476" s="146"/>
      <c r="M476" s="152"/>
      <c r="T476" s="153"/>
      <c r="AT476" s="148" t="s">
        <v>196</v>
      </c>
      <c r="AU476" s="148" t="s">
        <v>91</v>
      </c>
      <c r="AV476" s="12" t="s">
        <v>91</v>
      </c>
      <c r="AW476" s="12" t="s">
        <v>36</v>
      </c>
      <c r="AX476" s="12" t="s">
        <v>21</v>
      </c>
      <c r="AY476" s="148" t="s">
        <v>187</v>
      </c>
    </row>
    <row r="477" spans="2:65" s="1" customFormat="1" ht="24.15" customHeight="1">
      <c r="B477" s="33"/>
      <c r="C477" s="133" t="s">
        <v>741</v>
      </c>
      <c r="D477" s="133" t="s">
        <v>189</v>
      </c>
      <c r="E477" s="134" t="s">
        <v>1121</v>
      </c>
      <c r="F477" s="135" t="s">
        <v>1122</v>
      </c>
      <c r="G477" s="136" t="s">
        <v>432</v>
      </c>
      <c r="H477" s="137">
        <v>2</v>
      </c>
      <c r="I477" s="138"/>
      <c r="J477" s="139">
        <f>ROUND(I477*H477,2)</f>
        <v>0</v>
      </c>
      <c r="K477" s="135" t="s">
        <v>193</v>
      </c>
      <c r="L477" s="33"/>
      <c r="M477" s="140" t="s">
        <v>1</v>
      </c>
      <c r="N477" s="141" t="s">
        <v>46</v>
      </c>
      <c r="P477" s="142">
        <f>O477*H477</f>
        <v>0</v>
      </c>
      <c r="Q477" s="142">
        <v>0</v>
      </c>
      <c r="R477" s="142">
        <f>Q477*H477</f>
        <v>0</v>
      </c>
      <c r="S477" s="142">
        <v>4.4999999999999998E-2</v>
      </c>
      <c r="T477" s="143">
        <f>S477*H477</f>
        <v>0.09</v>
      </c>
      <c r="AR477" s="144" t="s">
        <v>541</v>
      </c>
      <c r="AT477" s="144" t="s">
        <v>189</v>
      </c>
      <c r="AU477" s="144" t="s">
        <v>91</v>
      </c>
      <c r="AY477" s="18" t="s">
        <v>187</v>
      </c>
      <c r="BE477" s="145">
        <f>IF(N477="základní",J477,0)</f>
        <v>0</v>
      </c>
      <c r="BF477" s="145">
        <f>IF(N477="snížená",J477,0)</f>
        <v>0</v>
      </c>
      <c r="BG477" s="145">
        <f>IF(N477="zákl. přenesená",J477,0)</f>
        <v>0</v>
      </c>
      <c r="BH477" s="145">
        <f>IF(N477="sníž. přenesená",J477,0)</f>
        <v>0</v>
      </c>
      <c r="BI477" s="145">
        <f>IF(N477="nulová",J477,0)</f>
        <v>0</v>
      </c>
      <c r="BJ477" s="18" t="s">
        <v>21</v>
      </c>
      <c r="BK477" s="145">
        <f>ROUND(I477*H477,2)</f>
        <v>0</v>
      </c>
      <c r="BL477" s="18" t="s">
        <v>541</v>
      </c>
      <c r="BM477" s="144" t="s">
        <v>1123</v>
      </c>
    </row>
    <row r="478" spans="2:65" s="12" customFormat="1" ht="10.199999999999999">
      <c r="B478" s="146"/>
      <c r="D478" s="147" t="s">
        <v>196</v>
      </c>
      <c r="E478" s="148" t="s">
        <v>1</v>
      </c>
      <c r="F478" s="149" t="s">
        <v>1117</v>
      </c>
      <c r="H478" s="150">
        <v>2</v>
      </c>
      <c r="I478" s="151"/>
      <c r="L478" s="146"/>
      <c r="M478" s="152"/>
      <c r="T478" s="153"/>
      <c r="AT478" s="148" t="s">
        <v>196</v>
      </c>
      <c r="AU478" s="148" t="s">
        <v>91</v>
      </c>
      <c r="AV478" s="12" t="s">
        <v>91</v>
      </c>
      <c r="AW478" s="12" t="s">
        <v>36</v>
      </c>
      <c r="AX478" s="12" t="s">
        <v>21</v>
      </c>
      <c r="AY478" s="148" t="s">
        <v>187</v>
      </c>
    </row>
    <row r="479" spans="2:65" s="1" customFormat="1" ht="24.15" customHeight="1">
      <c r="B479" s="33"/>
      <c r="C479" s="133" t="s">
        <v>27</v>
      </c>
      <c r="D479" s="133" t="s">
        <v>189</v>
      </c>
      <c r="E479" s="134" t="s">
        <v>1124</v>
      </c>
      <c r="F479" s="135" t="s">
        <v>1125</v>
      </c>
      <c r="G479" s="136" t="s">
        <v>432</v>
      </c>
      <c r="H479" s="137">
        <v>2</v>
      </c>
      <c r="I479" s="138"/>
      <c r="J479" s="139">
        <f>ROUND(I479*H479,2)</f>
        <v>0</v>
      </c>
      <c r="K479" s="135" t="s">
        <v>193</v>
      </c>
      <c r="L479" s="33"/>
      <c r="M479" s="140" t="s">
        <v>1</v>
      </c>
      <c r="N479" s="141" t="s">
        <v>46</v>
      </c>
      <c r="P479" s="142">
        <f>O479*H479</f>
        <v>0</v>
      </c>
      <c r="Q479" s="142">
        <v>0</v>
      </c>
      <c r="R479" s="142">
        <f>Q479*H479</f>
        <v>0</v>
      </c>
      <c r="S479" s="142">
        <v>1.6E-2</v>
      </c>
      <c r="T479" s="143">
        <f>S479*H479</f>
        <v>3.2000000000000001E-2</v>
      </c>
      <c r="AR479" s="144" t="s">
        <v>541</v>
      </c>
      <c r="AT479" s="144" t="s">
        <v>189</v>
      </c>
      <c r="AU479" s="144" t="s">
        <v>91</v>
      </c>
      <c r="AY479" s="18" t="s">
        <v>187</v>
      </c>
      <c r="BE479" s="145">
        <f>IF(N479="základní",J479,0)</f>
        <v>0</v>
      </c>
      <c r="BF479" s="145">
        <f>IF(N479="snížená",J479,0)</f>
        <v>0</v>
      </c>
      <c r="BG479" s="145">
        <f>IF(N479="zákl. přenesená",J479,0)</f>
        <v>0</v>
      </c>
      <c r="BH479" s="145">
        <f>IF(N479="sníž. přenesená",J479,0)</f>
        <v>0</v>
      </c>
      <c r="BI479" s="145">
        <f>IF(N479="nulová",J479,0)</f>
        <v>0</v>
      </c>
      <c r="BJ479" s="18" t="s">
        <v>21</v>
      </c>
      <c r="BK479" s="145">
        <f>ROUND(I479*H479,2)</f>
        <v>0</v>
      </c>
      <c r="BL479" s="18" t="s">
        <v>541</v>
      </c>
      <c r="BM479" s="144" t="s">
        <v>1126</v>
      </c>
    </row>
    <row r="480" spans="2:65" s="12" customFormat="1" ht="10.199999999999999">
      <c r="B480" s="146"/>
      <c r="D480" s="147" t="s">
        <v>196</v>
      </c>
      <c r="E480" s="148" t="s">
        <v>1</v>
      </c>
      <c r="F480" s="149" t="s">
        <v>1117</v>
      </c>
      <c r="H480" s="150">
        <v>2</v>
      </c>
      <c r="I480" s="151"/>
      <c r="L480" s="146"/>
      <c r="M480" s="152"/>
      <c r="T480" s="153"/>
      <c r="AT480" s="148" t="s">
        <v>196</v>
      </c>
      <c r="AU480" s="148" t="s">
        <v>91</v>
      </c>
      <c r="AV480" s="12" t="s">
        <v>91</v>
      </c>
      <c r="AW480" s="12" t="s">
        <v>36</v>
      </c>
      <c r="AX480" s="12" t="s">
        <v>21</v>
      </c>
      <c r="AY480" s="148" t="s">
        <v>187</v>
      </c>
    </row>
    <row r="481" spans="2:65" s="11" customFormat="1" ht="25.95" customHeight="1">
      <c r="B481" s="121"/>
      <c r="D481" s="122" t="s">
        <v>80</v>
      </c>
      <c r="E481" s="123" t="s">
        <v>141</v>
      </c>
      <c r="F481" s="123" t="s">
        <v>142</v>
      </c>
      <c r="I481" s="124"/>
      <c r="J481" s="125">
        <f>BK481</f>
        <v>0</v>
      </c>
      <c r="L481" s="121"/>
      <c r="M481" s="126"/>
      <c r="P481" s="127">
        <f>P482+P489</f>
        <v>0</v>
      </c>
      <c r="R481" s="127">
        <f>R482+R489</f>
        <v>0</v>
      </c>
      <c r="T481" s="128">
        <f>T482+T489</f>
        <v>0</v>
      </c>
      <c r="AR481" s="122" t="s">
        <v>215</v>
      </c>
      <c r="AT481" s="129" t="s">
        <v>80</v>
      </c>
      <c r="AU481" s="129" t="s">
        <v>81</v>
      </c>
      <c r="AY481" s="122" t="s">
        <v>187</v>
      </c>
      <c r="BK481" s="130">
        <f>BK482+BK489</f>
        <v>0</v>
      </c>
    </row>
    <row r="482" spans="2:65" s="11" customFormat="1" ht="22.8" customHeight="1">
      <c r="B482" s="121"/>
      <c r="D482" s="122" t="s">
        <v>80</v>
      </c>
      <c r="E482" s="131" t="s">
        <v>780</v>
      </c>
      <c r="F482" s="131" t="s">
        <v>781</v>
      </c>
      <c r="I482" s="124"/>
      <c r="J482" s="132">
        <f>BK482</f>
        <v>0</v>
      </c>
      <c r="L482" s="121"/>
      <c r="M482" s="126"/>
      <c r="P482" s="127">
        <f>SUM(P483:P488)</f>
        <v>0</v>
      </c>
      <c r="R482" s="127">
        <f>SUM(R483:R488)</f>
        <v>0</v>
      </c>
      <c r="T482" s="128">
        <f>SUM(T483:T488)</f>
        <v>0</v>
      </c>
      <c r="AR482" s="122" t="s">
        <v>215</v>
      </c>
      <c r="AT482" s="129" t="s">
        <v>80</v>
      </c>
      <c r="AU482" s="129" t="s">
        <v>21</v>
      </c>
      <c r="AY482" s="122" t="s">
        <v>187</v>
      </c>
      <c r="BK482" s="130">
        <f>SUM(BK483:BK488)</f>
        <v>0</v>
      </c>
    </row>
    <row r="483" spans="2:65" s="1" customFormat="1" ht="16.5" customHeight="1">
      <c r="B483" s="33"/>
      <c r="C483" s="133" t="s">
        <v>755</v>
      </c>
      <c r="D483" s="133" t="s">
        <v>189</v>
      </c>
      <c r="E483" s="134" t="s">
        <v>783</v>
      </c>
      <c r="F483" s="135" t="s">
        <v>784</v>
      </c>
      <c r="G483" s="136" t="s">
        <v>785</v>
      </c>
      <c r="H483" s="137">
        <v>1</v>
      </c>
      <c r="I483" s="138"/>
      <c r="J483" s="139">
        <f t="shared" ref="J483:J488" si="0">ROUND(I483*H483,2)</f>
        <v>0</v>
      </c>
      <c r="K483" s="135" t="s">
        <v>1</v>
      </c>
      <c r="L483" s="33"/>
      <c r="M483" s="140" t="s">
        <v>1</v>
      </c>
      <c r="N483" s="141" t="s">
        <v>46</v>
      </c>
      <c r="P483" s="142">
        <f t="shared" ref="P483:P488" si="1">O483*H483</f>
        <v>0</v>
      </c>
      <c r="Q483" s="142">
        <v>0</v>
      </c>
      <c r="R483" s="142">
        <f t="shared" ref="R483:R488" si="2">Q483*H483</f>
        <v>0</v>
      </c>
      <c r="S483" s="142">
        <v>0</v>
      </c>
      <c r="T483" s="143">
        <f t="shared" ref="T483:T488" si="3">S483*H483</f>
        <v>0</v>
      </c>
      <c r="AR483" s="144" t="s">
        <v>786</v>
      </c>
      <c r="AT483" s="144" t="s">
        <v>189</v>
      </c>
      <c r="AU483" s="144" t="s">
        <v>91</v>
      </c>
      <c r="AY483" s="18" t="s">
        <v>187</v>
      </c>
      <c r="BE483" s="145">
        <f t="shared" ref="BE483:BE488" si="4">IF(N483="základní",J483,0)</f>
        <v>0</v>
      </c>
      <c r="BF483" s="145">
        <f t="shared" ref="BF483:BF488" si="5">IF(N483="snížená",J483,0)</f>
        <v>0</v>
      </c>
      <c r="BG483" s="145">
        <f t="shared" ref="BG483:BG488" si="6">IF(N483="zákl. přenesená",J483,0)</f>
        <v>0</v>
      </c>
      <c r="BH483" s="145">
        <f t="shared" ref="BH483:BH488" si="7">IF(N483="sníž. přenesená",J483,0)</f>
        <v>0</v>
      </c>
      <c r="BI483" s="145">
        <f t="shared" ref="BI483:BI488" si="8">IF(N483="nulová",J483,0)</f>
        <v>0</v>
      </c>
      <c r="BJ483" s="18" t="s">
        <v>21</v>
      </c>
      <c r="BK483" s="145">
        <f t="shared" ref="BK483:BK488" si="9">ROUND(I483*H483,2)</f>
        <v>0</v>
      </c>
      <c r="BL483" s="18" t="s">
        <v>786</v>
      </c>
      <c r="BM483" s="144" t="s">
        <v>1127</v>
      </c>
    </row>
    <row r="484" spans="2:65" s="1" customFormat="1" ht="16.5" customHeight="1">
      <c r="B484" s="33"/>
      <c r="C484" s="133" t="s">
        <v>762</v>
      </c>
      <c r="D484" s="133" t="s">
        <v>189</v>
      </c>
      <c r="E484" s="134" t="s">
        <v>789</v>
      </c>
      <c r="F484" s="135" t="s">
        <v>790</v>
      </c>
      <c r="G484" s="136" t="s">
        <v>785</v>
      </c>
      <c r="H484" s="137">
        <v>1</v>
      </c>
      <c r="I484" s="138"/>
      <c r="J484" s="139">
        <f t="shared" si="0"/>
        <v>0</v>
      </c>
      <c r="K484" s="135" t="s">
        <v>1</v>
      </c>
      <c r="L484" s="33"/>
      <c r="M484" s="140" t="s">
        <v>1</v>
      </c>
      <c r="N484" s="141" t="s">
        <v>46</v>
      </c>
      <c r="P484" s="142">
        <f t="shared" si="1"/>
        <v>0</v>
      </c>
      <c r="Q484" s="142">
        <v>0</v>
      </c>
      <c r="R484" s="142">
        <f t="shared" si="2"/>
        <v>0</v>
      </c>
      <c r="S484" s="142">
        <v>0</v>
      </c>
      <c r="T484" s="143">
        <f t="shared" si="3"/>
        <v>0</v>
      </c>
      <c r="AR484" s="144" t="s">
        <v>786</v>
      </c>
      <c r="AT484" s="144" t="s">
        <v>189</v>
      </c>
      <c r="AU484" s="144" t="s">
        <v>91</v>
      </c>
      <c r="AY484" s="18" t="s">
        <v>187</v>
      </c>
      <c r="BE484" s="145">
        <f t="shared" si="4"/>
        <v>0</v>
      </c>
      <c r="BF484" s="145">
        <f t="shared" si="5"/>
        <v>0</v>
      </c>
      <c r="BG484" s="145">
        <f t="shared" si="6"/>
        <v>0</v>
      </c>
      <c r="BH484" s="145">
        <f t="shared" si="7"/>
        <v>0</v>
      </c>
      <c r="BI484" s="145">
        <f t="shared" si="8"/>
        <v>0</v>
      </c>
      <c r="BJ484" s="18" t="s">
        <v>21</v>
      </c>
      <c r="BK484" s="145">
        <f t="shared" si="9"/>
        <v>0</v>
      </c>
      <c r="BL484" s="18" t="s">
        <v>786</v>
      </c>
      <c r="BM484" s="144" t="s">
        <v>1128</v>
      </c>
    </row>
    <row r="485" spans="2:65" s="1" customFormat="1" ht="16.5" customHeight="1">
      <c r="B485" s="33"/>
      <c r="C485" s="133" t="s">
        <v>769</v>
      </c>
      <c r="D485" s="133" t="s">
        <v>189</v>
      </c>
      <c r="E485" s="134" t="s">
        <v>793</v>
      </c>
      <c r="F485" s="135" t="s">
        <v>794</v>
      </c>
      <c r="G485" s="136" t="s">
        <v>785</v>
      </c>
      <c r="H485" s="137">
        <v>1</v>
      </c>
      <c r="I485" s="138"/>
      <c r="J485" s="139">
        <f t="shared" si="0"/>
        <v>0</v>
      </c>
      <c r="K485" s="135" t="s">
        <v>1</v>
      </c>
      <c r="L485" s="33"/>
      <c r="M485" s="140" t="s">
        <v>1</v>
      </c>
      <c r="N485" s="141" t="s">
        <v>46</v>
      </c>
      <c r="P485" s="142">
        <f t="shared" si="1"/>
        <v>0</v>
      </c>
      <c r="Q485" s="142">
        <v>0</v>
      </c>
      <c r="R485" s="142">
        <f t="shared" si="2"/>
        <v>0</v>
      </c>
      <c r="S485" s="142">
        <v>0</v>
      </c>
      <c r="T485" s="143">
        <f t="shared" si="3"/>
        <v>0</v>
      </c>
      <c r="AR485" s="144" t="s">
        <v>786</v>
      </c>
      <c r="AT485" s="144" t="s">
        <v>189</v>
      </c>
      <c r="AU485" s="144" t="s">
        <v>91</v>
      </c>
      <c r="AY485" s="18" t="s">
        <v>187</v>
      </c>
      <c r="BE485" s="145">
        <f t="shared" si="4"/>
        <v>0</v>
      </c>
      <c r="BF485" s="145">
        <f t="shared" si="5"/>
        <v>0</v>
      </c>
      <c r="BG485" s="145">
        <f t="shared" si="6"/>
        <v>0</v>
      </c>
      <c r="BH485" s="145">
        <f t="shared" si="7"/>
        <v>0</v>
      </c>
      <c r="BI485" s="145">
        <f t="shared" si="8"/>
        <v>0</v>
      </c>
      <c r="BJ485" s="18" t="s">
        <v>21</v>
      </c>
      <c r="BK485" s="145">
        <f t="shared" si="9"/>
        <v>0</v>
      </c>
      <c r="BL485" s="18" t="s">
        <v>786</v>
      </c>
      <c r="BM485" s="144" t="s">
        <v>1129</v>
      </c>
    </row>
    <row r="486" spans="2:65" s="1" customFormat="1" ht="16.5" customHeight="1">
      <c r="B486" s="33"/>
      <c r="C486" s="133" t="s">
        <v>776</v>
      </c>
      <c r="D486" s="133" t="s">
        <v>189</v>
      </c>
      <c r="E486" s="134" t="s">
        <v>797</v>
      </c>
      <c r="F486" s="135" t="s">
        <v>798</v>
      </c>
      <c r="G486" s="136" t="s">
        <v>785</v>
      </c>
      <c r="H486" s="137">
        <v>1</v>
      </c>
      <c r="I486" s="138"/>
      <c r="J486" s="139">
        <f t="shared" si="0"/>
        <v>0</v>
      </c>
      <c r="K486" s="135" t="s">
        <v>1</v>
      </c>
      <c r="L486" s="33"/>
      <c r="M486" s="140" t="s">
        <v>1</v>
      </c>
      <c r="N486" s="141" t="s">
        <v>46</v>
      </c>
      <c r="P486" s="142">
        <f t="shared" si="1"/>
        <v>0</v>
      </c>
      <c r="Q486" s="142">
        <v>0</v>
      </c>
      <c r="R486" s="142">
        <f t="shared" si="2"/>
        <v>0</v>
      </c>
      <c r="S486" s="142">
        <v>0</v>
      </c>
      <c r="T486" s="143">
        <f t="shared" si="3"/>
        <v>0</v>
      </c>
      <c r="AR486" s="144" t="s">
        <v>786</v>
      </c>
      <c r="AT486" s="144" t="s">
        <v>189</v>
      </c>
      <c r="AU486" s="144" t="s">
        <v>91</v>
      </c>
      <c r="AY486" s="18" t="s">
        <v>187</v>
      </c>
      <c r="BE486" s="145">
        <f t="shared" si="4"/>
        <v>0</v>
      </c>
      <c r="BF486" s="145">
        <f t="shared" si="5"/>
        <v>0</v>
      </c>
      <c r="BG486" s="145">
        <f t="shared" si="6"/>
        <v>0</v>
      </c>
      <c r="BH486" s="145">
        <f t="shared" si="7"/>
        <v>0</v>
      </c>
      <c r="BI486" s="145">
        <f t="shared" si="8"/>
        <v>0</v>
      </c>
      <c r="BJ486" s="18" t="s">
        <v>21</v>
      </c>
      <c r="BK486" s="145">
        <f t="shared" si="9"/>
        <v>0</v>
      </c>
      <c r="BL486" s="18" t="s">
        <v>786</v>
      </c>
      <c r="BM486" s="144" t="s">
        <v>1130</v>
      </c>
    </row>
    <row r="487" spans="2:65" s="1" customFormat="1" ht="16.5" customHeight="1">
      <c r="B487" s="33"/>
      <c r="C487" s="133" t="s">
        <v>782</v>
      </c>
      <c r="D487" s="133" t="s">
        <v>189</v>
      </c>
      <c r="E487" s="134" t="s">
        <v>801</v>
      </c>
      <c r="F487" s="135" t="s">
        <v>802</v>
      </c>
      <c r="G487" s="136" t="s">
        <v>432</v>
      </c>
      <c r="H487" s="137">
        <v>1</v>
      </c>
      <c r="I487" s="138"/>
      <c r="J487" s="139">
        <f t="shared" si="0"/>
        <v>0</v>
      </c>
      <c r="K487" s="135" t="s">
        <v>1</v>
      </c>
      <c r="L487" s="33"/>
      <c r="M487" s="140" t="s">
        <v>1</v>
      </c>
      <c r="N487" s="141" t="s">
        <v>46</v>
      </c>
      <c r="P487" s="142">
        <f t="shared" si="1"/>
        <v>0</v>
      </c>
      <c r="Q487" s="142">
        <v>0</v>
      </c>
      <c r="R487" s="142">
        <f t="shared" si="2"/>
        <v>0</v>
      </c>
      <c r="S487" s="142">
        <v>0</v>
      </c>
      <c r="T487" s="143">
        <f t="shared" si="3"/>
        <v>0</v>
      </c>
      <c r="AR487" s="144" t="s">
        <v>786</v>
      </c>
      <c r="AT487" s="144" t="s">
        <v>189</v>
      </c>
      <c r="AU487" s="144" t="s">
        <v>91</v>
      </c>
      <c r="AY487" s="18" t="s">
        <v>187</v>
      </c>
      <c r="BE487" s="145">
        <f t="shared" si="4"/>
        <v>0</v>
      </c>
      <c r="BF487" s="145">
        <f t="shared" si="5"/>
        <v>0</v>
      </c>
      <c r="BG487" s="145">
        <f t="shared" si="6"/>
        <v>0</v>
      </c>
      <c r="BH487" s="145">
        <f t="shared" si="7"/>
        <v>0</v>
      </c>
      <c r="BI487" s="145">
        <f t="shared" si="8"/>
        <v>0</v>
      </c>
      <c r="BJ487" s="18" t="s">
        <v>21</v>
      </c>
      <c r="BK487" s="145">
        <f t="shared" si="9"/>
        <v>0</v>
      </c>
      <c r="BL487" s="18" t="s">
        <v>786</v>
      </c>
      <c r="BM487" s="144" t="s">
        <v>1131</v>
      </c>
    </row>
    <row r="488" spans="2:65" s="1" customFormat="1" ht="16.5" customHeight="1">
      <c r="B488" s="33"/>
      <c r="C488" s="133" t="s">
        <v>788</v>
      </c>
      <c r="D488" s="133" t="s">
        <v>189</v>
      </c>
      <c r="E488" s="134" t="s">
        <v>805</v>
      </c>
      <c r="F488" s="135" t="s">
        <v>806</v>
      </c>
      <c r="G488" s="136" t="s">
        <v>432</v>
      </c>
      <c r="H488" s="137">
        <v>1</v>
      </c>
      <c r="I488" s="138"/>
      <c r="J488" s="139">
        <f t="shared" si="0"/>
        <v>0</v>
      </c>
      <c r="K488" s="135" t="s">
        <v>1</v>
      </c>
      <c r="L488" s="33"/>
      <c r="M488" s="140" t="s">
        <v>1</v>
      </c>
      <c r="N488" s="141" t="s">
        <v>46</v>
      </c>
      <c r="P488" s="142">
        <f t="shared" si="1"/>
        <v>0</v>
      </c>
      <c r="Q488" s="142">
        <v>0</v>
      </c>
      <c r="R488" s="142">
        <f t="shared" si="2"/>
        <v>0</v>
      </c>
      <c r="S488" s="142">
        <v>0</v>
      </c>
      <c r="T488" s="143">
        <f t="shared" si="3"/>
        <v>0</v>
      </c>
      <c r="AR488" s="144" t="s">
        <v>786</v>
      </c>
      <c r="AT488" s="144" t="s">
        <v>189</v>
      </c>
      <c r="AU488" s="144" t="s">
        <v>91</v>
      </c>
      <c r="AY488" s="18" t="s">
        <v>187</v>
      </c>
      <c r="BE488" s="145">
        <f t="shared" si="4"/>
        <v>0</v>
      </c>
      <c r="BF488" s="145">
        <f t="shared" si="5"/>
        <v>0</v>
      </c>
      <c r="BG488" s="145">
        <f t="shared" si="6"/>
        <v>0</v>
      </c>
      <c r="BH488" s="145">
        <f t="shared" si="7"/>
        <v>0</v>
      </c>
      <c r="BI488" s="145">
        <f t="shared" si="8"/>
        <v>0</v>
      </c>
      <c r="BJ488" s="18" t="s">
        <v>21</v>
      </c>
      <c r="BK488" s="145">
        <f t="shared" si="9"/>
        <v>0</v>
      </c>
      <c r="BL488" s="18" t="s">
        <v>786</v>
      </c>
      <c r="BM488" s="144" t="s">
        <v>1132</v>
      </c>
    </row>
    <row r="489" spans="2:65" s="11" customFormat="1" ht="22.8" customHeight="1">
      <c r="B489" s="121"/>
      <c r="D489" s="122" t="s">
        <v>80</v>
      </c>
      <c r="E489" s="131" t="s">
        <v>808</v>
      </c>
      <c r="F489" s="131" t="s">
        <v>809</v>
      </c>
      <c r="I489" s="124"/>
      <c r="J489" s="132">
        <f>BK489</f>
        <v>0</v>
      </c>
      <c r="L489" s="121"/>
      <c r="M489" s="126"/>
      <c r="P489" s="127">
        <f>P490</f>
        <v>0</v>
      </c>
      <c r="R489" s="127">
        <f>R490</f>
        <v>0</v>
      </c>
      <c r="T489" s="128">
        <f>T490</f>
        <v>0</v>
      </c>
      <c r="AR489" s="122" t="s">
        <v>215</v>
      </c>
      <c r="AT489" s="129" t="s">
        <v>80</v>
      </c>
      <c r="AU489" s="129" t="s">
        <v>21</v>
      </c>
      <c r="AY489" s="122" t="s">
        <v>187</v>
      </c>
      <c r="BK489" s="130">
        <f>BK490</f>
        <v>0</v>
      </c>
    </row>
    <row r="490" spans="2:65" s="1" customFormat="1" ht="16.5" customHeight="1">
      <c r="B490" s="33"/>
      <c r="C490" s="133" t="s">
        <v>792</v>
      </c>
      <c r="D490" s="133" t="s">
        <v>189</v>
      </c>
      <c r="E490" s="134" t="s">
        <v>811</v>
      </c>
      <c r="F490" s="135" t="s">
        <v>812</v>
      </c>
      <c r="G490" s="136" t="s">
        <v>785</v>
      </c>
      <c r="H490" s="137">
        <v>1</v>
      </c>
      <c r="I490" s="138"/>
      <c r="J490" s="139">
        <f>ROUND(I490*H490,2)</f>
        <v>0</v>
      </c>
      <c r="K490" s="135" t="s">
        <v>1</v>
      </c>
      <c r="L490" s="33"/>
      <c r="M490" s="187" t="s">
        <v>1</v>
      </c>
      <c r="N490" s="188" t="s">
        <v>46</v>
      </c>
      <c r="O490" s="189"/>
      <c r="P490" s="190">
        <f>O490*H490</f>
        <v>0</v>
      </c>
      <c r="Q490" s="190">
        <v>0</v>
      </c>
      <c r="R490" s="190">
        <f>Q490*H490</f>
        <v>0</v>
      </c>
      <c r="S490" s="190">
        <v>0</v>
      </c>
      <c r="T490" s="191">
        <f>S490*H490</f>
        <v>0</v>
      </c>
      <c r="AR490" s="144" t="s">
        <v>786</v>
      </c>
      <c r="AT490" s="144" t="s">
        <v>189</v>
      </c>
      <c r="AU490" s="144" t="s">
        <v>91</v>
      </c>
      <c r="AY490" s="18" t="s">
        <v>187</v>
      </c>
      <c r="BE490" s="145">
        <f>IF(N490="základní",J490,0)</f>
        <v>0</v>
      </c>
      <c r="BF490" s="145">
        <f>IF(N490="snížená",J490,0)</f>
        <v>0</v>
      </c>
      <c r="BG490" s="145">
        <f>IF(N490="zákl. přenesená",J490,0)</f>
        <v>0</v>
      </c>
      <c r="BH490" s="145">
        <f>IF(N490="sníž. přenesená",J490,0)</f>
        <v>0</v>
      </c>
      <c r="BI490" s="145">
        <f>IF(N490="nulová",J490,0)</f>
        <v>0</v>
      </c>
      <c r="BJ490" s="18" t="s">
        <v>21</v>
      </c>
      <c r="BK490" s="145">
        <f>ROUND(I490*H490,2)</f>
        <v>0</v>
      </c>
      <c r="BL490" s="18" t="s">
        <v>786</v>
      </c>
      <c r="BM490" s="144" t="s">
        <v>1133</v>
      </c>
    </row>
    <row r="491" spans="2:65" s="1" customFormat="1" ht="6.9" customHeight="1">
      <c r="B491" s="45"/>
      <c r="C491" s="46"/>
      <c r="D491" s="46"/>
      <c r="E491" s="46"/>
      <c r="F491" s="46"/>
      <c r="G491" s="46"/>
      <c r="H491" s="46"/>
      <c r="I491" s="46"/>
      <c r="J491" s="46"/>
      <c r="K491" s="46"/>
      <c r="L491" s="33"/>
    </row>
  </sheetData>
  <sheetProtection algorithmName="SHA-512" hashValue="fVBmBNYm60CSFg0TrMGmzej+3YvRanOhVuu2SL1V0FQWAboxw8BZd4PJBNMshs+oXmJKzUhJ1B2lXP/7KXbWbg==" saltValue="wToxtYa4HMY8owzUowJs0LlJDOv6C6kDgMquWpkfRDIUej2knPOEfgea1f5Tu8/fIqbB+Iy+O48ouYJESCjE9Q==" spinCount="100000" sheet="1" objects="1" scenarios="1" formatColumns="0" formatRows="0" autoFilter="0"/>
  <autoFilter ref="C132:K490" xr:uid="{00000000-0009-0000-0000-000003000000}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4" fitToHeight="100" orientation="landscape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47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8" t="s">
        <v>99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91</v>
      </c>
    </row>
    <row r="4" spans="2:46" ht="24.9" customHeight="1">
      <c r="B4" s="21"/>
      <c r="D4" s="22" t="s">
        <v>144</v>
      </c>
      <c r="L4" s="21"/>
      <c r="M4" s="89" t="s">
        <v>10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241" t="str">
        <f>'Rekapitulace stavby'!K6</f>
        <v>Liberecká náplavka - Revize 03</v>
      </c>
      <c r="F7" s="242"/>
      <c r="G7" s="242"/>
      <c r="H7" s="242"/>
      <c r="L7" s="21"/>
    </row>
    <row r="8" spans="2:46" s="1" customFormat="1" ht="12" customHeight="1">
      <c r="B8" s="33"/>
      <c r="D8" s="28" t="s">
        <v>145</v>
      </c>
      <c r="L8" s="33"/>
    </row>
    <row r="9" spans="2:46" s="1" customFormat="1" ht="16.5" customHeight="1">
      <c r="B9" s="33"/>
      <c r="E9" s="207" t="s">
        <v>1134</v>
      </c>
      <c r="F9" s="243"/>
      <c r="G9" s="243"/>
      <c r="H9" s="243"/>
      <c r="L9" s="33"/>
    </row>
    <row r="10" spans="2:46" s="1" customFormat="1" ht="10.199999999999999">
      <c r="B10" s="33"/>
      <c r="L10" s="33"/>
    </row>
    <row r="11" spans="2:46" s="1" customFormat="1" ht="12" customHeight="1">
      <c r="B11" s="33"/>
      <c r="D11" s="28" t="s">
        <v>19</v>
      </c>
      <c r="F11" s="26" t="s">
        <v>90</v>
      </c>
      <c r="I11" s="28" t="s">
        <v>20</v>
      </c>
      <c r="J11" s="26" t="s">
        <v>1</v>
      </c>
      <c r="L11" s="33"/>
    </row>
    <row r="12" spans="2:46" s="1" customFormat="1" ht="12" customHeight="1">
      <c r="B12" s="33"/>
      <c r="D12" s="28" t="s">
        <v>22</v>
      </c>
      <c r="F12" s="26" t="s">
        <v>23</v>
      </c>
      <c r="I12" s="28" t="s">
        <v>24</v>
      </c>
      <c r="J12" s="53" t="str">
        <f>'Rekapitulace stavby'!AN8</f>
        <v>15. 10. 2025</v>
      </c>
      <c r="L12" s="33"/>
    </row>
    <row r="13" spans="2:46" s="1" customFormat="1" ht="10.8" customHeight="1">
      <c r="B13" s="33"/>
      <c r="L13" s="33"/>
    </row>
    <row r="14" spans="2:46" s="1" customFormat="1" ht="12" customHeight="1">
      <c r="B14" s="33"/>
      <c r="D14" s="28" t="s">
        <v>28</v>
      </c>
      <c r="I14" s="28" t="s">
        <v>29</v>
      </c>
      <c r="J14" s="26" t="s">
        <v>1</v>
      </c>
      <c r="L14" s="33"/>
    </row>
    <row r="15" spans="2:46" s="1" customFormat="1" ht="18" customHeight="1">
      <c r="B15" s="33"/>
      <c r="E15" s="26" t="s">
        <v>148</v>
      </c>
      <c r="I15" s="28" t="s">
        <v>31</v>
      </c>
      <c r="J15" s="26" t="s">
        <v>1</v>
      </c>
      <c r="L15" s="33"/>
    </row>
    <row r="16" spans="2:46" s="1" customFormat="1" ht="6.9" customHeight="1">
      <c r="B16" s="33"/>
      <c r="L16" s="33"/>
    </row>
    <row r="17" spans="2:12" s="1" customFormat="1" ht="12" customHeight="1">
      <c r="B17" s="33"/>
      <c r="D17" s="28" t="s">
        <v>32</v>
      </c>
      <c r="I17" s="28" t="s">
        <v>29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244" t="str">
        <f>'Rekapitulace stavby'!E14</f>
        <v>Vyplň údaj</v>
      </c>
      <c r="F18" s="213"/>
      <c r="G18" s="213"/>
      <c r="H18" s="213"/>
      <c r="I18" s="28" t="s">
        <v>31</v>
      </c>
      <c r="J18" s="29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8" t="s">
        <v>34</v>
      </c>
      <c r="I20" s="28" t="s">
        <v>29</v>
      </c>
      <c r="J20" s="26" t="s">
        <v>1</v>
      </c>
      <c r="L20" s="33"/>
    </row>
    <row r="21" spans="2:12" s="1" customFormat="1" ht="18" customHeight="1">
      <c r="B21" s="33"/>
      <c r="E21" s="26" t="s">
        <v>149</v>
      </c>
      <c r="I21" s="28" t="s">
        <v>31</v>
      </c>
      <c r="J21" s="26" t="s">
        <v>1</v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8" t="s">
        <v>37</v>
      </c>
      <c r="I23" s="28" t="s">
        <v>29</v>
      </c>
      <c r="J23" s="26" t="s">
        <v>1</v>
      </c>
      <c r="L23" s="33"/>
    </row>
    <row r="24" spans="2:12" s="1" customFormat="1" ht="18" customHeight="1">
      <c r="B24" s="33"/>
      <c r="E24" s="26" t="s">
        <v>148</v>
      </c>
      <c r="I24" s="28" t="s">
        <v>31</v>
      </c>
      <c r="J24" s="26" t="s">
        <v>1</v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8" t="s">
        <v>39</v>
      </c>
      <c r="L26" s="33"/>
    </row>
    <row r="27" spans="2:12" s="7" customFormat="1" ht="16.5" customHeight="1">
      <c r="B27" s="90"/>
      <c r="E27" s="218" t="s">
        <v>150</v>
      </c>
      <c r="F27" s="218"/>
      <c r="G27" s="218"/>
      <c r="H27" s="218"/>
      <c r="L27" s="90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4"/>
      <c r="E29" s="54"/>
      <c r="F29" s="54"/>
      <c r="G29" s="54"/>
      <c r="H29" s="54"/>
      <c r="I29" s="54"/>
      <c r="J29" s="54"/>
      <c r="K29" s="54"/>
      <c r="L29" s="33"/>
    </row>
    <row r="30" spans="2:12" s="1" customFormat="1" ht="25.35" customHeight="1">
      <c r="B30" s="33"/>
      <c r="D30" s="91" t="s">
        <v>41</v>
      </c>
      <c r="J30" s="67">
        <f>ROUND(J121, 2)</f>
        <v>0</v>
      </c>
      <c r="L30" s="33"/>
    </row>
    <row r="31" spans="2:12" s="1" customFormat="1" ht="6.9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14.4" customHeight="1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4" customHeight="1">
      <c r="B33" s="33"/>
      <c r="D33" s="56" t="s">
        <v>45</v>
      </c>
      <c r="E33" s="28" t="s">
        <v>46</v>
      </c>
      <c r="F33" s="92">
        <f>ROUND((SUM(BE121:BE146)),  2)</f>
        <v>0</v>
      </c>
      <c r="I33" s="93">
        <v>0.21</v>
      </c>
      <c r="J33" s="92">
        <f>ROUND(((SUM(BE121:BE146))*I33),  2)</f>
        <v>0</v>
      </c>
      <c r="L33" s="33"/>
    </row>
    <row r="34" spans="2:12" s="1" customFormat="1" ht="14.4" customHeight="1">
      <c r="B34" s="33"/>
      <c r="E34" s="28" t="s">
        <v>47</v>
      </c>
      <c r="F34" s="92">
        <f>ROUND((SUM(BF121:BF146)),  2)</f>
        <v>0</v>
      </c>
      <c r="I34" s="93">
        <v>0.12</v>
      </c>
      <c r="J34" s="92">
        <f>ROUND(((SUM(BF121:BF146))*I34),  2)</f>
        <v>0</v>
      </c>
      <c r="L34" s="33"/>
    </row>
    <row r="35" spans="2:12" s="1" customFormat="1" ht="14.4" hidden="1" customHeight="1">
      <c r="B35" s="33"/>
      <c r="E35" s="28" t="s">
        <v>48</v>
      </c>
      <c r="F35" s="92">
        <f>ROUND((SUM(BG121:BG146)),  2)</f>
        <v>0</v>
      </c>
      <c r="I35" s="93">
        <v>0.21</v>
      </c>
      <c r="J35" s="92">
        <f>0</f>
        <v>0</v>
      </c>
      <c r="L35" s="33"/>
    </row>
    <row r="36" spans="2:12" s="1" customFormat="1" ht="14.4" hidden="1" customHeight="1">
      <c r="B36" s="33"/>
      <c r="E36" s="28" t="s">
        <v>49</v>
      </c>
      <c r="F36" s="92">
        <f>ROUND((SUM(BH121:BH146)),  2)</f>
        <v>0</v>
      </c>
      <c r="I36" s="93">
        <v>0.12</v>
      </c>
      <c r="J36" s="92">
        <f>0</f>
        <v>0</v>
      </c>
      <c r="L36" s="33"/>
    </row>
    <row r="37" spans="2:12" s="1" customFormat="1" ht="14.4" hidden="1" customHeight="1">
      <c r="B37" s="33"/>
      <c r="E37" s="28" t="s">
        <v>50</v>
      </c>
      <c r="F37" s="92">
        <f>ROUND((SUM(BI121:BI146)),  2)</f>
        <v>0</v>
      </c>
      <c r="I37" s="93">
        <v>0</v>
      </c>
      <c r="J37" s="92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4"/>
      <c r="D39" s="95" t="s">
        <v>51</v>
      </c>
      <c r="E39" s="58"/>
      <c r="F39" s="58"/>
      <c r="G39" s="96" t="s">
        <v>52</v>
      </c>
      <c r="H39" s="97" t="s">
        <v>53</v>
      </c>
      <c r="I39" s="58"/>
      <c r="J39" s="98">
        <f>SUM(J30:J37)</f>
        <v>0</v>
      </c>
      <c r="K39" s="99"/>
      <c r="L39" s="33"/>
    </row>
    <row r="40" spans="2:12" s="1" customFormat="1" ht="14.4" customHeight="1">
      <c r="B40" s="33"/>
      <c r="L40" s="33"/>
    </row>
    <row r="41" spans="2:12" ht="14.4" customHeight="1">
      <c r="B41" s="21"/>
      <c r="L41" s="21"/>
    </row>
    <row r="42" spans="2:12" ht="14.4" customHeight="1">
      <c r="B42" s="21"/>
      <c r="L42" s="21"/>
    </row>
    <row r="43" spans="2:12" ht="14.4" customHeight="1">
      <c r="B43" s="21"/>
      <c r="L43" s="21"/>
    </row>
    <row r="44" spans="2:12" ht="14.4" customHeight="1">
      <c r="B44" s="21"/>
      <c r="L44" s="21"/>
    </row>
    <row r="45" spans="2:12" ht="14.4" customHeight="1">
      <c r="B45" s="21"/>
      <c r="L45" s="21"/>
    </row>
    <row r="46" spans="2:12" ht="14.4" customHeight="1">
      <c r="B46" s="21"/>
      <c r="L46" s="21"/>
    </row>
    <row r="47" spans="2:12" ht="14.4" customHeight="1">
      <c r="B47" s="21"/>
      <c r="L47" s="21"/>
    </row>
    <row r="48" spans="2:12" ht="14.4" customHeight="1">
      <c r="B48" s="21"/>
      <c r="L48" s="21"/>
    </row>
    <row r="49" spans="2:12" ht="14.4" customHeight="1">
      <c r="B49" s="21"/>
      <c r="L49" s="21"/>
    </row>
    <row r="50" spans="2:12" s="1" customFormat="1" ht="14.4" customHeight="1">
      <c r="B50" s="33"/>
      <c r="D50" s="42" t="s">
        <v>54</v>
      </c>
      <c r="E50" s="43"/>
      <c r="F50" s="43"/>
      <c r="G50" s="42" t="s">
        <v>55</v>
      </c>
      <c r="H50" s="43"/>
      <c r="I50" s="43"/>
      <c r="J50" s="43"/>
      <c r="K50" s="43"/>
      <c r="L50" s="33"/>
    </row>
    <row r="51" spans="2:12" ht="10.199999999999999">
      <c r="B51" s="21"/>
      <c r="L51" s="21"/>
    </row>
    <row r="52" spans="2:12" ht="10.199999999999999">
      <c r="B52" s="21"/>
      <c r="L52" s="21"/>
    </row>
    <row r="53" spans="2:12" ht="10.199999999999999">
      <c r="B53" s="21"/>
      <c r="L53" s="21"/>
    </row>
    <row r="54" spans="2:12" ht="10.199999999999999">
      <c r="B54" s="21"/>
      <c r="L54" s="21"/>
    </row>
    <row r="55" spans="2:12" ht="10.199999999999999">
      <c r="B55" s="21"/>
      <c r="L55" s="21"/>
    </row>
    <row r="56" spans="2:12" ht="10.199999999999999">
      <c r="B56" s="21"/>
      <c r="L56" s="21"/>
    </row>
    <row r="57" spans="2:12" ht="10.199999999999999">
      <c r="B57" s="21"/>
      <c r="L57" s="21"/>
    </row>
    <row r="58" spans="2:12" ht="10.199999999999999">
      <c r="B58" s="21"/>
      <c r="L58" s="21"/>
    </row>
    <row r="59" spans="2:12" ht="10.199999999999999">
      <c r="B59" s="21"/>
      <c r="L59" s="21"/>
    </row>
    <row r="60" spans="2:12" ht="10.199999999999999">
      <c r="B60" s="21"/>
      <c r="L60" s="21"/>
    </row>
    <row r="61" spans="2:12" s="1" customFormat="1" ht="13.2">
      <c r="B61" s="33"/>
      <c r="D61" s="44" t="s">
        <v>56</v>
      </c>
      <c r="E61" s="35"/>
      <c r="F61" s="100" t="s">
        <v>57</v>
      </c>
      <c r="G61" s="44" t="s">
        <v>56</v>
      </c>
      <c r="H61" s="35"/>
      <c r="I61" s="35"/>
      <c r="J61" s="101" t="s">
        <v>57</v>
      </c>
      <c r="K61" s="35"/>
      <c r="L61" s="33"/>
    </row>
    <row r="62" spans="2:12" ht="10.199999999999999">
      <c r="B62" s="21"/>
      <c r="L62" s="21"/>
    </row>
    <row r="63" spans="2:12" ht="10.199999999999999">
      <c r="B63" s="21"/>
      <c r="L63" s="21"/>
    </row>
    <row r="64" spans="2:12" ht="10.199999999999999">
      <c r="B64" s="21"/>
      <c r="L64" s="21"/>
    </row>
    <row r="65" spans="2:12" s="1" customFormat="1" ht="13.2">
      <c r="B65" s="33"/>
      <c r="D65" s="42" t="s">
        <v>58</v>
      </c>
      <c r="E65" s="43"/>
      <c r="F65" s="43"/>
      <c r="G65" s="42" t="s">
        <v>59</v>
      </c>
      <c r="H65" s="43"/>
      <c r="I65" s="43"/>
      <c r="J65" s="43"/>
      <c r="K65" s="43"/>
      <c r="L65" s="33"/>
    </row>
    <row r="66" spans="2:12" ht="10.199999999999999">
      <c r="B66" s="21"/>
      <c r="L66" s="21"/>
    </row>
    <row r="67" spans="2:12" ht="10.199999999999999">
      <c r="B67" s="21"/>
      <c r="L67" s="21"/>
    </row>
    <row r="68" spans="2:12" ht="10.199999999999999">
      <c r="B68" s="21"/>
      <c r="L68" s="21"/>
    </row>
    <row r="69" spans="2:12" ht="10.199999999999999">
      <c r="B69" s="21"/>
      <c r="L69" s="21"/>
    </row>
    <row r="70" spans="2:12" ht="10.199999999999999">
      <c r="B70" s="21"/>
      <c r="L70" s="21"/>
    </row>
    <row r="71" spans="2:12" ht="10.199999999999999">
      <c r="B71" s="21"/>
      <c r="L71" s="21"/>
    </row>
    <row r="72" spans="2:12" ht="10.199999999999999">
      <c r="B72" s="21"/>
      <c r="L72" s="21"/>
    </row>
    <row r="73" spans="2:12" ht="10.199999999999999">
      <c r="B73" s="21"/>
      <c r="L73" s="21"/>
    </row>
    <row r="74" spans="2:12" ht="10.199999999999999">
      <c r="B74" s="21"/>
      <c r="L74" s="21"/>
    </row>
    <row r="75" spans="2:12" ht="10.199999999999999">
      <c r="B75" s="21"/>
      <c r="L75" s="21"/>
    </row>
    <row r="76" spans="2:12" s="1" customFormat="1" ht="13.2">
      <c r="B76" s="33"/>
      <c r="D76" s="44" t="s">
        <v>56</v>
      </c>
      <c r="E76" s="35"/>
      <c r="F76" s="100" t="s">
        <v>57</v>
      </c>
      <c r="G76" s="44" t="s">
        <v>56</v>
      </c>
      <c r="H76" s="35"/>
      <c r="I76" s="35"/>
      <c r="J76" s="101" t="s">
        <v>57</v>
      </c>
      <c r="K76" s="35"/>
      <c r="L76" s="33"/>
    </row>
    <row r="77" spans="2:12" s="1" customFormat="1" ht="14.4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47" s="1" customFormat="1" ht="6.9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47" s="1" customFormat="1" ht="24.9" customHeight="1">
      <c r="B82" s="33"/>
      <c r="C82" s="22" t="s">
        <v>151</v>
      </c>
      <c r="L82" s="33"/>
    </row>
    <row r="83" spans="2:47" s="1" customFormat="1" ht="6.9" customHeight="1">
      <c r="B83" s="33"/>
      <c r="L83" s="33"/>
    </row>
    <row r="84" spans="2:47" s="1" customFormat="1" ht="12" customHeight="1">
      <c r="B84" s="33"/>
      <c r="C84" s="28" t="s">
        <v>16</v>
      </c>
      <c r="L84" s="33"/>
    </row>
    <row r="85" spans="2:47" s="1" customFormat="1" ht="16.5" customHeight="1">
      <c r="B85" s="33"/>
      <c r="E85" s="241" t="str">
        <f>E7</f>
        <v>Liberecká náplavka - Revize 03</v>
      </c>
      <c r="F85" s="242"/>
      <c r="G85" s="242"/>
      <c r="H85" s="242"/>
      <c r="L85" s="33"/>
    </row>
    <row r="86" spans="2:47" s="1" customFormat="1" ht="12" customHeight="1">
      <c r="B86" s="33"/>
      <c r="C86" s="28" t="s">
        <v>145</v>
      </c>
      <c r="L86" s="33"/>
    </row>
    <row r="87" spans="2:47" s="1" customFormat="1" ht="16.5" customHeight="1">
      <c r="B87" s="33"/>
      <c r="E87" s="207" t="str">
        <f>E9</f>
        <v>SO 102s - Sanace zemní pláně a aktivní zóny</v>
      </c>
      <c r="F87" s="243"/>
      <c r="G87" s="243"/>
      <c r="H87" s="243"/>
      <c r="L87" s="33"/>
    </row>
    <row r="88" spans="2:47" s="1" customFormat="1" ht="6.9" customHeight="1">
      <c r="B88" s="33"/>
      <c r="L88" s="33"/>
    </row>
    <row r="89" spans="2:47" s="1" customFormat="1" ht="12" customHeight="1">
      <c r="B89" s="33"/>
      <c r="C89" s="28" t="s">
        <v>22</v>
      </c>
      <c r="F89" s="26" t="str">
        <f>F12</f>
        <v>Liberec</v>
      </c>
      <c r="I89" s="28" t="s">
        <v>24</v>
      </c>
      <c r="J89" s="53" t="str">
        <f>IF(J12="","",J12)</f>
        <v>15. 10. 2025</v>
      </c>
      <c r="L89" s="33"/>
    </row>
    <row r="90" spans="2:47" s="1" customFormat="1" ht="6.9" customHeight="1">
      <c r="B90" s="33"/>
      <c r="L90" s="33"/>
    </row>
    <row r="91" spans="2:47" s="1" customFormat="1" ht="25.65" customHeight="1">
      <c r="B91" s="33"/>
      <c r="C91" s="28" t="s">
        <v>28</v>
      </c>
      <c r="F91" s="26" t="str">
        <f>E15</f>
        <v xml:space="preserve"> </v>
      </c>
      <c r="I91" s="28" t="s">
        <v>34</v>
      </c>
      <c r="J91" s="31" t="str">
        <f>E21</f>
        <v>Projekce dopravní Filip, s.r.o.</v>
      </c>
      <c r="L91" s="33"/>
    </row>
    <row r="92" spans="2:47" s="1" customFormat="1" ht="15.15" customHeight="1">
      <c r="B92" s="33"/>
      <c r="C92" s="28" t="s">
        <v>32</v>
      </c>
      <c r="F92" s="26" t="str">
        <f>IF(E18="","",E18)</f>
        <v>Vyplň údaj</v>
      </c>
      <c r="I92" s="28" t="s">
        <v>37</v>
      </c>
      <c r="J92" s="31" t="str">
        <f>E24</f>
        <v xml:space="preserve"> </v>
      </c>
      <c r="L92" s="33"/>
    </row>
    <row r="93" spans="2:47" s="1" customFormat="1" ht="10.35" customHeight="1">
      <c r="B93" s="33"/>
      <c r="L93" s="33"/>
    </row>
    <row r="94" spans="2:47" s="1" customFormat="1" ht="29.25" customHeight="1">
      <c r="B94" s="33"/>
      <c r="C94" s="102" t="s">
        <v>152</v>
      </c>
      <c r="D94" s="94"/>
      <c r="E94" s="94"/>
      <c r="F94" s="94"/>
      <c r="G94" s="94"/>
      <c r="H94" s="94"/>
      <c r="I94" s="94"/>
      <c r="J94" s="103" t="s">
        <v>153</v>
      </c>
      <c r="K94" s="94"/>
      <c r="L94" s="33"/>
    </row>
    <row r="95" spans="2:47" s="1" customFormat="1" ht="10.35" customHeight="1">
      <c r="B95" s="33"/>
      <c r="L95" s="33"/>
    </row>
    <row r="96" spans="2:47" s="1" customFormat="1" ht="22.8" customHeight="1">
      <c r="B96" s="33"/>
      <c r="C96" s="104" t="s">
        <v>154</v>
      </c>
      <c r="J96" s="67">
        <f>J121</f>
        <v>0</v>
      </c>
      <c r="L96" s="33"/>
      <c r="AU96" s="18" t="s">
        <v>155</v>
      </c>
    </row>
    <row r="97" spans="2:12" s="8" customFormat="1" ht="24.9" customHeight="1">
      <c r="B97" s="105"/>
      <c r="D97" s="106" t="s">
        <v>156</v>
      </c>
      <c r="E97" s="107"/>
      <c r="F97" s="107"/>
      <c r="G97" s="107"/>
      <c r="H97" s="107"/>
      <c r="I97" s="107"/>
      <c r="J97" s="108">
        <f>J122</f>
        <v>0</v>
      </c>
      <c r="L97" s="105"/>
    </row>
    <row r="98" spans="2:12" s="9" customFormat="1" ht="19.95" customHeight="1">
      <c r="B98" s="109"/>
      <c r="D98" s="110" t="s">
        <v>157</v>
      </c>
      <c r="E98" s="111"/>
      <c r="F98" s="111"/>
      <c r="G98" s="111"/>
      <c r="H98" s="111"/>
      <c r="I98" s="111"/>
      <c r="J98" s="112">
        <f>J123</f>
        <v>0</v>
      </c>
      <c r="L98" s="109"/>
    </row>
    <row r="99" spans="2:12" s="9" customFormat="1" ht="19.95" customHeight="1">
      <c r="B99" s="109"/>
      <c r="D99" s="110" t="s">
        <v>815</v>
      </c>
      <c r="E99" s="111"/>
      <c r="F99" s="111"/>
      <c r="G99" s="111"/>
      <c r="H99" s="111"/>
      <c r="I99" s="111"/>
      <c r="J99" s="112">
        <f>J137</f>
        <v>0</v>
      </c>
      <c r="L99" s="109"/>
    </row>
    <row r="100" spans="2:12" s="9" customFormat="1" ht="19.95" customHeight="1">
      <c r="B100" s="109"/>
      <c r="D100" s="110" t="s">
        <v>162</v>
      </c>
      <c r="E100" s="111"/>
      <c r="F100" s="111"/>
      <c r="G100" s="111"/>
      <c r="H100" s="111"/>
      <c r="I100" s="111"/>
      <c r="J100" s="112">
        <f>J142</f>
        <v>0</v>
      </c>
      <c r="L100" s="109"/>
    </row>
    <row r="101" spans="2:12" s="9" customFormat="1" ht="19.95" customHeight="1">
      <c r="B101" s="109"/>
      <c r="D101" s="110" t="s">
        <v>165</v>
      </c>
      <c r="E101" s="111"/>
      <c r="F101" s="111"/>
      <c r="G101" s="111"/>
      <c r="H101" s="111"/>
      <c r="I101" s="111"/>
      <c r="J101" s="112">
        <f>J145</f>
        <v>0</v>
      </c>
      <c r="L101" s="109"/>
    </row>
    <row r="102" spans="2:12" s="1" customFormat="1" ht="21.75" customHeight="1">
      <c r="B102" s="33"/>
      <c r="L102" s="33"/>
    </row>
    <row r="103" spans="2:12" s="1" customFormat="1" ht="6.9" customHeight="1"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33"/>
    </row>
    <row r="107" spans="2:12" s="1" customFormat="1" ht="6.9" customHeight="1"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33"/>
    </row>
    <row r="108" spans="2:12" s="1" customFormat="1" ht="24.9" customHeight="1">
      <c r="B108" s="33"/>
      <c r="C108" s="22" t="s">
        <v>172</v>
      </c>
      <c r="L108" s="33"/>
    </row>
    <row r="109" spans="2:12" s="1" customFormat="1" ht="6.9" customHeight="1">
      <c r="B109" s="33"/>
      <c r="L109" s="33"/>
    </row>
    <row r="110" spans="2:12" s="1" customFormat="1" ht="12" customHeight="1">
      <c r="B110" s="33"/>
      <c r="C110" s="28" t="s">
        <v>16</v>
      </c>
      <c r="L110" s="33"/>
    </row>
    <row r="111" spans="2:12" s="1" customFormat="1" ht="16.5" customHeight="1">
      <c r="B111" s="33"/>
      <c r="E111" s="241" t="str">
        <f>E7</f>
        <v>Liberecká náplavka - Revize 03</v>
      </c>
      <c r="F111" s="242"/>
      <c r="G111" s="242"/>
      <c r="H111" s="242"/>
      <c r="L111" s="33"/>
    </row>
    <row r="112" spans="2:12" s="1" customFormat="1" ht="12" customHeight="1">
      <c r="B112" s="33"/>
      <c r="C112" s="28" t="s">
        <v>145</v>
      </c>
      <c r="L112" s="33"/>
    </row>
    <row r="113" spans="2:65" s="1" customFormat="1" ht="16.5" customHeight="1">
      <c r="B113" s="33"/>
      <c r="E113" s="207" t="str">
        <f>E9</f>
        <v>SO 102s - Sanace zemní pláně a aktivní zóny</v>
      </c>
      <c r="F113" s="243"/>
      <c r="G113" s="243"/>
      <c r="H113" s="243"/>
      <c r="L113" s="33"/>
    </row>
    <row r="114" spans="2:65" s="1" customFormat="1" ht="6.9" customHeight="1">
      <c r="B114" s="33"/>
      <c r="L114" s="33"/>
    </row>
    <row r="115" spans="2:65" s="1" customFormat="1" ht="12" customHeight="1">
      <c r="B115" s="33"/>
      <c r="C115" s="28" t="s">
        <v>22</v>
      </c>
      <c r="F115" s="26" t="str">
        <f>F12</f>
        <v>Liberec</v>
      </c>
      <c r="I115" s="28" t="s">
        <v>24</v>
      </c>
      <c r="J115" s="53" t="str">
        <f>IF(J12="","",J12)</f>
        <v>15. 10. 2025</v>
      </c>
      <c r="L115" s="33"/>
    </row>
    <row r="116" spans="2:65" s="1" customFormat="1" ht="6.9" customHeight="1">
      <c r="B116" s="33"/>
      <c r="L116" s="33"/>
    </row>
    <row r="117" spans="2:65" s="1" customFormat="1" ht="25.65" customHeight="1">
      <c r="B117" s="33"/>
      <c r="C117" s="28" t="s">
        <v>28</v>
      </c>
      <c r="F117" s="26" t="str">
        <f>E15</f>
        <v xml:space="preserve"> </v>
      </c>
      <c r="I117" s="28" t="s">
        <v>34</v>
      </c>
      <c r="J117" s="31" t="str">
        <f>E21</f>
        <v>Projekce dopravní Filip, s.r.o.</v>
      </c>
      <c r="L117" s="33"/>
    </row>
    <row r="118" spans="2:65" s="1" customFormat="1" ht="15.15" customHeight="1">
      <c r="B118" s="33"/>
      <c r="C118" s="28" t="s">
        <v>32</v>
      </c>
      <c r="F118" s="26" t="str">
        <f>IF(E18="","",E18)</f>
        <v>Vyplň údaj</v>
      </c>
      <c r="I118" s="28" t="s">
        <v>37</v>
      </c>
      <c r="J118" s="31" t="str">
        <f>E24</f>
        <v xml:space="preserve"> </v>
      </c>
      <c r="L118" s="33"/>
    </row>
    <row r="119" spans="2:65" s="1" customFormat="1" ht="10.35" customHeight="1">
      <c r="B119" s="33"/>
      <c r="L119" s="33"/>
    </row>
    <row r="120" spans="2:65" s="10" customFormat="1" ht="29.25" customHeight="1">
      <c r="B120" s="113"/>
      <c r="C120" s="114" t="s">
        <v>173</v>
      </c>
      <c r="D120" s="115" t="s">
        <v>66</v>
      </c>
      <c r="E120" s="115" t="s">
        <v>62</v>
      </c>
      <c r="F120" s="115" t="s">
        <v>63</v>
      </c>
      <c r="G120" s="115" t="s">
        <v>174</v>
      </c>
      <c r="H120" s="115" t="s">
        <v>175</v>
      </c>
      <c r="I120" s="115" t="s">
        <v>176</v>
      </c>
      <c r="J120" s="115" t="s">
        <v>153</v>
      </c>
      <c r="K120" s="116" t="s">
        <v>177</v>
      </c>
      <c r="L120" s="113"/>
      <c r="M120" s="60" t="s">
        <v>1</v>
      </c>
      <c r="N120" s="61" t="s">
        <v>45</v>
      </c>
      <c r="O120" s="61" t="s">
        <v>178</v>
      </c>
      <c r="P120" s="61" t="s">
        <v>179</v>
      </c>
      <c r="Q120" s="61" t="s">
        <v>180</v>
      </c>
      <c r="R120" s="61" t="s">
        <v>181</v>
      </c>
      <c r="S120" s="61" t="s">
        <v>182</v>
      </c>
      <c r="T120" s="62" t="s">
        <v>183</v>
      </c>
    </row>
    <row r="121" spans="2:65" s="1" customFormat="1" ht="22.8" customHeight="1">
      <c r="B121" s="33"/>
      <c r="C121" s="65" t="s">
        <v>184</v>
      </c>
      <c r="J121" s="117">
        <f>BK121</f>
        <v>0</v>
      </c>
      <c r="L121" s="33"/>
      <c r="M121" s="63"/>
      <c r="N121" s="54"/>
      <c r="O121" s="54"/>
      <c r="P121" s="118">
        <f>P122</f>
        <v>0</v>
      </c>
      <c r="Q121" s="54"/>
      <c r="R121" s="118">
        <f>R122</f>
        <v>0.25662000000000001</v>
      </c>
      <c r="S121" s="54"/>
      <c r="T121" s="119">
        <f>T122</f>
        <v>0</v>
      </c>
      <c r="AT121" s="18" t="s">
        <v>80</v>
      </c>
      <c r="AU121" s="18" t="s">
        <v>155</v>
      </c>
      <c r="BK121" s="120">
        <f>BK122</f>
        <v>0</v>
      </c>
    </row>
    <row r="122" spans="2:65" s="11" customFormat="1" ht="25.95" customHeight="1">
      <c r="B122" s="121"/>
      <c r="D122" s="122" t="s">
        <v>80</v>
      </c>
      <c r="E122" s="123" t="s">
        <v>185</v>
      </c>
      <c r="F122" s="123" t="s">
        <v>186</v>
      </c>
      <c r="I122" s="124"/>
      <c r="J122" s="125">
        <f>BK122</f>
        <v>0</v>
      </c>
      <c r="L122" s="121"/>
      <c r="M122" s="126"/>
      <c r="P122" s="127">
        <f>P123+P137+P142+P145</f>
        <v>0</v>
      </c>
      <c r="R122" s="127">
        <f>R123+R137+R142+R145</f>
        <v>0.25662000000000001</v>
      </c>
      <c r="T122" s="128">
        <f>T123+T137+T142+T145</f>
        <v>0</v>
      </c>
      <c r="AR122" s="122" t="s">
        <v>21</v>
      </c>
      <c r="AT122" s="129" t="s">
        <v>80</v>
      </c>
      <c r="AU122" s="129" t="s">
        <v>81</v>
      </c>
      <c r="AY122" s="122" t="s">
        <v>187</v>
      </c>
      <c r="BK122" s="130">
        <f>BK123+BK137+BK142+BK145</f>
        <v>0</v>
      </c>
    </row>
    <row r="123" spans="2:65" s="11" customFormat="1" ht="22.8" customHeight="1">
      <c r="B123" s="121"/>
      <c r="D123" s="122" t="s">
        <v>80</v>
      </c>
      <c r="E123" s="131" t="s">
        <v>21</v>
      </c>
      <c r="F123" s="131" t="s">
        <v>188</v>
      </c>
      <c r="I123" s="124"/>
      <c r="J123" s="132">
        <f>BK123</f>
        <v>0</v>
      </c>
      <c r="L123" s="121"/>
      <c r="M123" s="126"/>
      <c r="P123" s="127">
        <f>SUM(P124:P136)</f>
        <v>0</v>
      </c>
      <c r="R123" s="127">
        <f>SUM(R124:R136)</f>
        <v>0</v>
      </c>
      <c r="T123" s="128">
        <f>SUM(T124:T136)</f>
        <v>0</v>
      </c>
      <c r="AR123" s="122" t="s">
        <v>21</v>
      </c>
      <c r="AT123" s="129" t="s">
        <v>80</v>
      </c>
      <c r="AU123" s="129" t="s">
        <v>21</v>
      </c>
      <c r="AY123" s="122" t="s">
        <v>187</v>
      </c>
      <c r="BK123" s="130">
        <f>SUM(BK124:BK136)</f>
        <v>0</v>
      </c>
    </row>
    <row r="124" spans="2:65" s="1" customFormat="1" ht="21.75" customHeight="1">
      <c r="B124" s="33"/>
      <c r="C124" s="133" t="s">
        <v>21</v>
      </c>
      <c r="D124" s="133" t="s">
        <v>189</v>
      </c>
      <c r="E124" s="134" t="s">
        <v>816</v>
      </c>
      <c r="F124" s="135" t="s">
        <v>817</v>
      </c>
      <c r="G124" s="136" t="s">
        <v>192</v>
      </c>
      <c r="H124" s="137">
        <v>156</v>
      </c>
      <c r="I124" s="138"/>
      <c r="J124" s="139">
        <f>ROUND(I124*H124,2)</f>
        <v>0</v>
      </c>
      <c r="K124" s="135" t="s">
        <v>193</v>
      </c>
      <c r="L124" s="33"/>
      <c r="M124" s="140" t="s">
        <v>1</v>
      </c>
      <c r="N124" s="141" t="s">
        <v>46</v>
      </c>
      <c r="P124" s="142">
        <f>O124*H124</f>
        <v>0</v>
      </c>
      <c r="Q124" s="142">
        <v>0</v>
      </c>
      <c r="R124" s="142">
        <f>Q124*H124</f>
        <v>0</v>
      </c>
      <c r="S124" s="142">
        <v>0</v>
      </c>
      <c r="T124" s="143">
        <f>S124*H124</f>
        <v>0</v>
      </c>
      <c r="AR124" s="144" t="s">
        <v>194</v>
      </c>
      <c r="AT124" s="144" t="s">
        <v>189</v>
      </c>
      <c r="AU124" s="144" t="s">
        <v>91</v>
      </c>
      <c r="AY124" s="18" t="s">
        <v>187</v>
      </c>
      <c r="BE124" s="145">
        <f>IF(N124="základní",J124,0)</f>
        <v>0</v>
      </c>
      <c r="BF124" s="145">
        <f>IF(N124="snížená",J124,0)</f>
        <v>0</v>
      </c>
      <c r="BG124" s="145">
        <f>IF(N124="zákl. přenesená",J124,0)</f>
        <v>0</v>
      </c>
      <c r="BH124" s="145">
        <f>IF(N124="sníž. přenesená",J124,0)</f>
        <v>0</v>
      </c>
      <c r="BI124" s="145">
        <f>IF(N124="nulová",J124,0)</f>
        <v>0</v>
      </c>
      <c r="BJ124" s="18" t="s">
        <v>21</v>
      </c>
      <c r="BK124" s="145">
        <f>ROUND(I124*H124,2)</f>
        <v>0</v>
      </c>
      <c r="BL124" s="18" t="s">
        <v>194</v>
      </c>
      <c r="BM124" s="144" t="s">
        <v>1135</v>
      </c>
    </row>
    <row r="125" spans="2:65" s="12" customFormat="1" ht="10.199999999999999">
      <c r="B125" s="146"/>
      <c r="D125" s="147" t="s">
        <v>196</v>
      </c>
      <c r="E125" s="148" t="s">
        <v>1</v>
      </c>
      <c r="F125" s="149" t="s">
        <v>1136</v>
      </c>
      <c r="H125" s="150">
        <v>156</v>
      </c>
      <c r="I125" s="151"/>
      <c r="L125" s="146"/>
      <c r="M125" s="152"/>
      <c r="T125" s="153"/>
      <c r="AT125" s="148" t="s">
        <v>196</v>
      </c>
      <c r="AU125" s="148" t="s">
        <v>91</v>
      </c>
      <c r="AV125" s="12" t="s">
        <v>91</v>
      </c>
      <c r="AW125" s="12" t="s">
        <v>36</v>
      </c>
      <c r="AX125" s="12" t="s">
        <v>21</v>
      </c>
      <c r="AY125" s="148" t="s">
        <v>187</v>
      </c>
    </row>
    <row r="126" spans="2:65" s="1" customFormat="1" ht="37.799999999999997" customHeight="1">
      <c r="B126" s="33"/>
      <c r="C126" s="133" t="s">
        <v>91</v>
      </c>
      <c r="D126" s="133" t="s">
        <v>189</v>
      </c>
      <c r="E126" s="134" t="s">
        <v>216</v>
      </c>
      <c r="F126" s="135" t="s">
        <v>217</v>
      </c>
      <c r="G126" s="136" t="s">
        <v>192</v>
      </c>
      <c r="H126" s="137">
        <v>156</v>
      </c>
      <c r="I126" s="138"/>
      <c r="J126" s="139">
        <f>ROUND(I126*H126,2)</f>
        <v>0</v>
      </c>
      <c r="K126" s="135" t="s">
        <v>193</v>
      </c>
      <c r="L126" s="33"/>
      <c r="M126" s="140" t="s">
        <v>1</v>
      </c>
      <c r="N126" s="141" t="s">
        <v>46</v>
      </c>
      <c r="P126" s="142">
        <f>O126*H126</f>
        <v>0</v>
      </c>
      <c r="Q126" s="142">
        <v>0</v>
      </c>
      <c r="R126" s="142">
        <f>Q126*H126</f>
        <v>0</v>
      </c>
      <c r="S126" s="142">
        <v>0</v>
      </c>
      <c r="T126" s="143">
        <f>S126*H126</f>
        <v>0</v>
      </c>
      <c r="AR126" s="144" t="s">
        <v>194</v>
      </c>
      <c r="AT126" s="144" t="s">
        <v>189</v>
      </c>
      <c r="AU126" s="144" t="s">
        <v>91</v>
      </c>
      <c r="AY126" s="18" t="s">
        <v>187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8" t="s">
        <v>21</v>
      </c>
      <c r="BK126" s="145">
        <f>ROUND(I126*H126,2)</f>
        <v>0</v>
      </c>
      <c r="BL126" s="18" t="s">
        <v>194</v>
      </c>
      <c r="BM126" s="144" t="s">
        <v>1137</v>
      </c>
    </row>
    <row r="127" spans="2:65" s="1" customFormat="1" ht="19.2">
      <c r="B127" s="33"/>
      <c r="D127" s="147" t="s">
        <v>219</v>
      </c>
      <c r="F127" s="167" t="s">
        <v>220</v>
      </c>
      <c r="I127" s="168"/>
      <c r="L127" s="33"/>
      <c r="M127" s="169"/>
      <c r="T127" s="57"/>
      <c r="AT127" s="18" t="s">
        <v>219</v>
      </c>
      <c r="AU127" s="18" t="s">
        <v>91</v>
      </c>
    </row>
    <row r="128" spans="2:65" s="12" customFormat="1" ht="10.199999999999999">
      <c r="B128" s="146"/>
      <c r="D128" s="147" t="s">
        <v>196</v>
      </c>
      <c r="E128" s="148" t="s">
        <v>1</v>
      </c>
      <c r="F128" s="149" t="s">
        <v>1138</v>
      </c>
      <c r="H128" s="150">
        <v>156</v>
      </c>
      <c r="I128" s="151"/>
      <c r="L128" s="146"/>
      <c r="M128" s="152"/>
      <c r="T128" s="153"/>
      <c r="AT128" s="148" t="s">
        <v>196</v>
      </c>
      <c r="AU128" s="148" t="s">
        <v>91</v>
      </c>
      <c r="AV128" s="12" t="s">
        <v>91</v>
      </c>
      <c r="AW128" s="12" t="s">
        <v>36</v>
      </c>
      <c r="AX128" s="12" t="s">
        <v>81</v>
      </c>
      <c r="AY128" s="148" t="s">
        <v>187</v>
      </c>
    </row>
    <row r="129" spans="2:65" s="13" customFormat="1" ht="10.199999999999999">
      <c r="B129" s="154"/>
      <c r="D129" s="147" t="s">
        <v>196</v>
      </c>
      <c r="E129" s="155" t="s">
        <v>1</v>
      </c>
      <c r="F129" s="156" t="s">
        <v>198</v>
      </c>
      <c r="H129" s="157">
        <v>156</v>
      </c>
      <c r="I129" s="158"/>
      <c r="L129" s="154"/>
      <c r="M129" s="159"/>
      <c r="T129" s="160"/>
      <c r="AT129" s="155" t="s">
        <v>196</v>
      </c>
      <c r="AU129" s="155" t="s">
        <v>91</v>
      </c>
      <c r="AV129" s="13" t="s">
        <v>194</v>
      </c>
      <c r="AW129" s="13" t="s">
        <v>36</v>
      </c>
      <c r="AX129" s="13" t="s">
        <v>21</v>
      </c>
      <c r="AY129" s="155" t="s">
        <v>187</v>
      </c>
    </row>
    <row r="130" spans="2:65" s="1" customFormat="1" ht="24.15" customHeight="1">
      <c r="B130" s="33"/>
      <c r="C130" s="133" t="s">
        <v>205</v>
      </c>
      <c r="D130" s="133" t="s">
        <v>189</v>
      </c>
      <c r="E130" s="134" t="s">
        <v>228</v>
      </c>
      <c r="F130" s="135" t="s">
        <v>229</v>
      </c>
      <c r="G130" s="136" t="s">
        <v>230</v>
      </c>
      <c r="H130" s="137">
        <v>280.8</v>
      </c>
      <c r="I130" s="138"/>
      <c r="J130" s="139">
        <f>ROUND(I130*H130,2)</f>
        <v>0</v>
      </c>
      <c r="K130" s="135" t="s">
        <v>193</v>
      </c>
      <c r="L130" s="33"/>
      <c r="M130" s="140" t="s">
        <v>1</v>
      </c>
      <c r="N130" s="141" t="s">
        <v>46</v>
      </c>
      <c r="P130" s="142">
        <f>O130*H130</f>
        <v>0</v>
      </c>
      <c r="Q130" s="142">
        <v>0</v>
      </c>
      <c r="R130" s="142">
        <f>Q130*H130</f>
        <v>0</v>
      </c>
      <c r="S130" s="142">
        <v>0</v>
      </c>
      <c r="T130" s="143">
        <f>S130*H130</f>
        <v>0</v>
      </c>
      <c r="AR130" s="144" t="s">
        <v>194</v>
      </c>
      <c r="AT130" s="144" t="s">
        <v>189</v>
      </c>
      <c r="AU130" s="144" t="s">
        <v>91</v>
      </c>
      <c r="AY130" s="18" t="s">
        <v>187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8" t="s">
        <v>21</v>
      </c>
      <c r="BK130" s="145">
        <f>ROUND(I130*H130,2)</f>
        <v>0</v>
      </c>
      <c r="BL130" s="18" t="s">
        <v>194</v>
      </c>
      <c r="BM130" s="144" t="s">
        <v>1139</v>
      </c>
    </row>
    <row r="131" spans="2:65" s="12" customFormat="1" ht="10.199999999999999">
      <c r="B131" s="146"/>
      <c r="D131" s="147" t="s">
        <v>196</v>
      </c>
      <c r="E131" s="148" t="s">
        <v>1</v>
      </c>
      <c r="F131" s="149" t="s">
        <v>1138</v>
      </c>
      <c r="H131" s="150">
        <v>156</v>
      </c>
      <c r="I131" s="151"/>
      <c r="L131" s="146"/>
      <c r="M131" s="152"/>
      <c r="T131" s="153"/>
      <c r="AT131" s="148" t="s">
        <v>196</v>
      </c>
      <c r="AU131" s="148" t="s">
        <v>91</v>
      </c>
      <c r="AV131" s="12" t="s">
        <v>91</v>
      </c>
      <c r="AW131" s="12" t="s">
        <v>36</v>
      </c>
      <c r="AX131" s="12" t="s">
        <v>81</v>
      </c>
      <c r="AY131" s="148" t="s">
        <v>187</v>
      </c>
    </row>
    <row r="132" spans="2:65" s="13" customFormat="1" ht="10.199999999999999">
      <c r="B132" s="154"/>
      <c r="D132" s="147" t="s">
        <v>196</v>
      </c>
      <c r="E132" s="155" t="s">
        <v>1</v>
      </c>
      <c r="F132" s="156" t="s">
        <v>198</v>
      </c>
      <c r="H132" s="157">
        <v>156</v>
      </c>
      <c r="I132" s="158"/>
      <c r="L132" s="154"/>
      <c r="M132" s="159"/>
      <c r="T132" s="160"/>
      <c r="AT132" s="155" t="s">
        <v>196</v>
      </c>
      <c r="AU132" s="155" t="s">
        <v>91</v>
      </c>
      <c r="AV132" s="13" t="s">
        <v>194</v>
      </c>
      <c r="AW132" s="13" t="s">
        <v>36</v>
      </c>
      <c r="AX132" s="13" t="s">
        <v>81</v>
      </c>
      <c r="AY132" s="155" t="s">
        <v>187</v>
      </c>
    </row>
    <row r="133" spans="2:65" s="12" customFormat="1" ht="10.199999999999999">
      <c r="B133" s="146"/>
      <c r="D133" s="147" t="s">
        <v>196</v>
      </c>
      <c r="E133" s="148" t="s">
        <v>1</v>
      </c>
      <c r="F133" s="149" t="s">
        <v>1140</v>
      </c>
      <c r="H133" s="150">
        <v>280.8</v>
      </c>
      <c r="I133" s="151"/>
      <c r="L133" s="146"/>
      <c r="M133" s="152"/>
      <c r="T133" s="153"/>
      <c r="AT133" s="148" t="s">
        <v>196</v>
      </c>
      <c r="AU133" s="148" t="s">
        <v>91</v>
      </c>
      <c r="AV133" s="12" t="s">
        <v>91</v>
      </c>
      <c r="AW133" s="12" t="s">
        <v>36</v>
      </c>
      <c r="AX133" s="12" t="s">
        <v>21</v>
      </c>
      <c r="AY133" s="148" t="s">
        <v>187</v>
      </c>
    </row>
    <row r="134" spans="2:65" s="1" customFormat="1" ht="21.75" customHeight="1">
      <c r="B134" s="33"/>
      <c r="C134" s="133" t="s">
        <v>194</v>
      </c>
      <c r="D134" s="133" t="s">
        <v>189</v>
      </c>
      <c r="E134" s="134" t="s">
        <v>251</v>
      </c>
      <c r="F134" s="135" t="s">
        <v>252</v>
      </c>
      <c r="G134" s="136" t="s">
        <v>253</v>
      </c>
      <c r="H134" s="137">
        <v>520</v>
      </c>
      <c r="I134" s="138"/>
      <c r="J134" s="139">
        <f>ROUND(I134*H134,2)</f>
        <v>0</v>
      </c>
      <c r="K134" s="135" t="s">
        <v>193</v>
      </c>
      <c r="L134" s="33"/>
      <c r="M134" s="140" t="s">
        <v>1</v>
      </c>
      <c r="N134" s="141" t="s">
        <v>46</v>
      </c>
      <c r="P134" s="142">
        <f>O134*H134</f>
        <v>0</v>
      </c>
      <c r="Q134" s="142">
        <v>0</v>
      </c>
      <c r="R134" s="142">
        <f>Q134*H134</f>
        <v>0</v>
      </c>
      <c r="S134" s="142">
        <v>0</v>
      </c>
      <c r="T134" s="143">
        <f>S134*H134</f>
        <v>0</v>
      </c>
      <c r="AR134" s="144" t="s">
        <v>194</v>
      </c>
      <c r="AT134" s="144" t="s">
        <v>189</v>
      </c>
      <c r="AU134" s="144" t="s">
        <v>91</v>
      </c>
      <c r="AY134" s="18" t="s">
        <v>187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8" t="s">
        <v>21</v>
      </c>
      <c r="BK134" s="145">
        <f>ROUND(I134*H134,2)</f>
        <v>0</v>
      </c>
      <c r="BL134" s="18" t="s">
        <v>194</v>
      </c>
      <c r="BM134" s="144" t="s">
        <v>1141</v>
      </c>
    </row>
    <row r="135" spans="2:65" s="12" customFormat="1" ht="10.199999999999999">
      <c r="B135" s="146"/>
      <c r="D135" s="147" t="s">
        <v>196</v>
      </c>
      <c r="E135" s="148" t="s">
        <v>1</v>
      </c>
      <c r="F135" s="149" t="s">
        <v>1142</v>
      </c>
      <c r="H135" s="150">
        <v>520</v>
      </c>
      <c r="I135" s="151"/>
      <c r="L135" s="146"/>
      <c r="M135" s="152"/>
      <c r="T135" s="153"/>
      <c r="AT135" s="148" t="s">
        <v>196</v>
      </c>
      <c r="AU135" s="148" t="s">
        <v>91</v>
      </c>
      <c r="AV135" s="12" t="s">
        <v>91</v>
      </c>
      <c r="AW135" s="12" t="s">
        <v>36</v>
      </c>
      <c r="AX135" s="12" t="s">
        <v>81</v>
      </c>
      <c r="AY135" s="148" t="s">
        <v>187</v>
      </c>
    </row>
    <row r="136" spans="2:65" s="13" customFormat="1" ht="10.199999999999999">
      <c r="B136" s="154"/>
      <c r="D136" s="147" t="s">
        <v>196</v>
      </c>
      <c r="E136" s="155" t="s">
        <v>1</v>
      </c>
      <c r="F136" s="156" t="s">
        <v>198</v>
      </c>
      <c r="H136" s="157">
        <v>520</v>
      </c>
      <c r="I136" s="158"/>
      <c r="L136" s="154"/>
      <c r="M136" s="159"/>
      <c r="T136" s="160"/>
      <c r="AT136" s="155" t="s">
        <v>196</v>
      </c>
      <c r="AU136" s="155" t="s">
        <v>91</v>
      </c>
      <c r="AV136" s="13" t="s">
        <v>194</v>
      </c>
      <c r="AW136" s="13" t="s">
        <v>36</v>
      </c>
      <c r="AX136" s="13" t="s">
        <v>21</v>
      </c>
      <c r="AY136" s="155" t="s">
        <v>187</v>
      </c>
    </row>
    <row r="137" spans="2:65" s="11" customFormat="1" ht="22.8" customHeight="1">
      <c r="B137" s="121"/>
      <c r="D137" s="122" t="s">
        <v>80</v>
      </c>
      <c r="E137" s="131" t="s">
        <v>215</v>
      </c>
      <c r="F137" s="131" t="s">
        <v>826</v>
      </c>
      <c r="I137" s="124"/>
      <c r="J137" s="132">
        <f>BK137</f>
        <v>0</v>
      </c>
      <c r="L137" s="121"/>
      <c r="M137" s="126"/>
      <c r="P137" s="127">
        <f>SUM(P138:P141)</f>
        <v>0</v>
      </c>
      <c r="R137" s="127">
        <f>SUM(R138:R141)</f>
        <v>0</v>
      </c>
      <c r="T137" s="128">
        <f>SUM(T138:T141)</f>
        <v>0</v>
      </c>
      <c r="AR137" s="122" t="s">
        <v>21</v>
      </c>
      <c r="AT137" s="129" t="s">
        <v>80</v>
      </c>
      <c r="AU137" s="129" t="s">
        <v>21</v>
      </c>
      <c r="AY137" s="122" t="s">
        <v>187</v>
      </c>
      <c r="BK137" s="130">
        <f>SUM(BK138:BK141)</f>
        <v>0</v>
      </c>
    </row>
    <row r="138" spans="2:65" s="1" customFormat="1" ht="24.15" customHeight="1">
      <c r="B138" s="33"/>
      <c r="C138" s="133" t="s">
        <v>215</v>
      </c>
      <c r="D138" s="133" t="s">
        <v>189</v>
      </c>
      <c r="E138" s="134" t="s">
        <v>827</v>
      </c>
      <c r="F138" s="135" t="s">
        <v>828</v>
      </c>
      <c r="G138" s="136" t="s">
        <v>253</v>
      </c>
      <c r="H138" s="137">
        <v>1040</v>
      </c>
      <c r="I138" s="138"/>
      <c r="J138" s="139">
        <f>ROUND(I138*H138,2)</f>
        <v>0</v>
      </c>
      <c r="K138" s="135" t="s">
        <v>193</v>
      </c>
      <c r="L138" s="33"/>
      <c r="M138" s="140" t="s">
        <v>1</v>
      </c>
      <c r="N138" s="141" t="s">
        <v>46</v>
      </c>
      <c r="P138" s="142">
        <f>O138*H138</f>
        <v>0</v>
      </c>
      <c r="Q138" s="142">
        <v>0</v>
      </c>
      <c r="R138" s="142">
        <f>Q138*H138</f>
        <v>0</v>
      </c>
      <c r="S138" s="142">
        <v>0</v>
      </c>
      <c r="T138" s="143">
        <f>S138*H138</f>
        <v>0</v>
      </c>
      <c r="AR138" s="144" t="s">
        <v>194</v>
      </c>
      <c r="AT138" s="144" t="s">
        <v>189</v>
      </c>
      <c r="AU138" s="144" t="s">
        <v>91</v>
      </c>
      <c r="AY138" s="18" t="s">
        <v>187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8" t="s">
        <v>21</v>
      </c>
      <c r="BK138" s="145">
        <f>ROUND(I138*H138,2)</f>
        <v>0</v>
      </c>
      <c r="BL138" s="18" t="s">
        <v>194</v>
      </c>
      <c r="BM138" s="144" t="s">
        <v>1143</v>
      </c>
    </row>
    <row r="139" spans="2:65" s="1" customFormat="1" ht="19.2">
      <c r="B139" s="33"/>
      <c r="D139" s="147" t="s">
        <v>219</v>
      </c>
      <c r="F139" s="167" t="s">
        <v>830</v>
      </c>
      <c r="I139" s="168"/>
      <c r="L139" s="33"/>
      <c r="M139" s="169"/>
      <c r="T139" s="57"/>
      <c r="AT139" s="18" t="s">
        <v>219</v>
      </c>
      <c r="AU139" s="18" t="s">
        <v>91</v>
      </c>
    </row>
    <row r="140" spans="2:65" s="12" customFormat="1" ht="10.199999999999999">
      <c r="B140" s="146"/>
      <c r="D140" s="147" t="s">
        <v>196</v>
      </c>
      <c r="E140" s="148" t="s">
        <v>1</v>
      </c>
      <c r="F140" s="149" t="s">
        <v>1144</v>
      </c>
      <c r="H140" s="150">
        <v>1040</v>
      </c>
      <c r="I140" s="151"/>
      <c r="L140" s="146"/>
      <c r="M140" s="152"/>
      <c r="T140" s="153"/>
      <c r="AT140" s="148" t="s">
        <v>196</v>
      </c>
      <c r="AU140" s="148" t="s">
        <v>91</v>
      </c>
      <c r="AV140" s="12" t="s">
        <v>91</v>
      </c>
      <c r="AW140" s="12" t="s">
        <v>36</v>
      </c>
      <c r="AX140" s="12" t="s">
        <v>81</v>
      </c>
      <c r="AY140" s="148" t="s">
        <v>187</v>
      </c>
    </row>
    <row r="141" spans="2:65" s="13" customFormat="1" ht="10.199999999999999">
      <c r="B141" s="154"/>
      <c r="D141" s="147" t="s">
        <v>196</v>
      </c>
      <c r="E141" s="155" t="s">
        <v>1</v>
      </c>
      <c r="F141" s="156" t="s">
        <v>198</v>
      </c>
      <c r="H141" s="157">
        <v>1040</v>
      </c>
      <c r="I141" s="158"/>
      <c r="L141" s="154"/>
      <c r="M141" s="159"/>
      <c r="T141" s="160"/>
      <c r="AT141" s="155" t="s">
        <v>196</v>
      </c>
      <c r="AU141" s="155" t="s">
        <v>91</v>
      </c>
      <c r="AV141" s="13" t="s">
        <v>194</v>
      </c>
      <c r="AW141" s="13" t="s">
        <v>36</v>
      </c>
      <c r="AX141" s="13" t="s">
        <v>21</v>
      </c>
      <c r="AY141" s="155" t="s">
        <v>187</v>
      </c>
    </row>
    <row r="142" spans="2:65" s="11" customFormat="1" ht="22.8" customHeight="1">
      <c r="B142" s="121"/>
      <c r="D142" s="122" t="s">
        <v>80</v>
      </c>
      <c r="E142" s="131" t="s">
        <v>239</v>
      </c>
      <c r="F142" s="131" t="s">
        <v>460</v>
      </c>
      <c r="I142" s="124"/>
      <c r="J142" s="132">
        <f>BK142</f>
        <v>0</v>
      </c>
      <c r="L142" s="121"/>
      <c r="M142" s="126"/>
      <c r="P142" s="127">
        <f>SUM(P143:P144)</f>
        <v>0</v>
      </c>
      <c r="R142" s="127">
        <f>SUM(R143:R144)</f>
        <v>0.25662000000000001</v>
      </c>
      <c r="T142" s="128">
        <f>SUM(T143:T144)</f>
        <v>0</v>
      </c>
      <c r="AR142" s="122" t="s">
        <v>21</v>
      </c>
      <c r="AT142" s="129" t="s">
        <v>80</v>
      </c>
      <c r="AU142" s="129" t="s">
        <v>21</v>
      </c>
      <c r="AY142" s="122" t="s">
        <v>187</v>
      </c>
      <c r="BK142" s="130">
        <f>SUM(BK143:BK144)</f>
        <v>0</v>
      </c>
    </row>
    <row r="143" spans="2:65" s="1" customFormat="1" ht="16.5" customHeight="1">
      <c r="B143" s="33"/>
      <c r="C143" s="133" t="s">
        <v>223</v>
      </c>
      <c r="D143" s="133" t="s">
        <v>189</v>
      </c>
      <c r="E143" s="134" t="s">
        <v>832</v>
      </c>
      <c r="F143" s="135" t="s">
        <v>833</v>
      </c>
      <c r="G143" s="136" t="s">
        <v>253</v>
      </c>
      <c r="H143" s="137">
        <v>546</v>
      </c>
      <c r="I143" s="138"/>
      <c r="J143" s="139">
        <f>ROUND(I143*H143,2)</f>
        <v>0</v>
      </c>
      <c r="K143" s="135" t="s">
        <v>193</v>
      </c>
      <c r="L143" s="33"/>
      <c r="M143" s="140" t="s">
        <v>1</v>
      </c>
      <c r="N143" s="141" t="s">
        <v>46</v>
      </c>
      <c r="P143" s="142">
        <f>O143*H143</f>
        <v>0</v>
      </c>
      <c r="Q143" s="142">
        <v>4.6999999999999999E-4</v>
      </c>
      <c r="R143" s="142">
        <f>Q143*H143</f>
        <v>0.25662000000000001</v>
      </c>
      <c r="S143" s="142">
        <v>0</v>
      </c>
      <c r="T143" s="143">
        <f>S143*H143</f>
        <v>0</v>
      </c>
      <c r="AR143" s="144" t="s">
        <v>194</v>
      </c>
      <c r="AT143" s="144" t="s">
        <v>189</v>
      </c>
      <c r="AU143" s="144" t="s">
        <v>91</v>
      </c>
      <c r="AY143" s="18" t="s">
        <v>187</v>
      </c>
      <c r="BE143" s="145">
        <f>IF(N143="základní",J143,0)</f>
        <v>0</v>
      </c>
      <c r="BF143" s="145">
        <f>IF(N143="snížená",J143,0)</f>
        <v>0</v>
      </c>
      <c r="BG143" s="145">
        <f>IF(N143="zákl. přenesená",J143,0)</f>
        <v>0</v>
      </c>
      <c r="BH143" s="145">
        <f>IF(N143="sníž. přenesená",J143,0)</f>
        <v>0</v>
      </c>
      <c r="BI143" s="145">
        <f>IF(N143="nulová",J143,0)</f>
        <v>0</v>
      </c>
      <c r="BJ143" s="18" t="s">
        <v>21</v>
      </c>
      <c r="BK143" s="145">
        <f>ROUND(I143*H143,2)</f>
        <v>0</v>
      </c>
      <c r="BL143" s="18" t="s">
        <v>194</v>
      </c>
      <c r="BM143" s="144" t="s">
        <v>1145</v>
      </c>
    </row>
    <row r="144" spans="2:65" s="12" customFormat="1" ht="10.199999999999999">
      <c r="B144" s="146"/>
      <c r="D144" s="147" t="s">
        <v>196</v>
      </c>
      <c r="E144" s="148" t="s">
        <v>1</v>
      </c>
      <c r="F144" s="149" t="s">
        <v>1146</v>
      </c>
      <c r="H144" s="150">
        <v>546</v>
      </c>
      <c r="I144" s="151"/>
      <c r="L144" s="146"/>
      <c r="M144" s="152"/>
      <c r="T144" s="153"/>
      <c r="AT144" s="148" t="s">
        <v>196</v>
      </c>
      <c r="AU144" s="148" t="s">
        <v>91</v>
      </c>
      <c r="AV144" s="12" t="s">
        <v>91</v>
      </c>
      <c r="AW144" s="12" t="s">
        <v>36</v>
      </c>
      <c r="AX144" s="12" t="s">
        <v>21</v>
      </c>
      <c r="AY144" s="148" t="s">
        <v>187</v>
      </c>
    </row>
    <row r="145" spans="2:65" s="11" customFormat="1" ht="22.8" customHeight="1">
      <c r="B145" s="121"/>
      <c r="D145" s="122" t="s">
        <v>80</v>
      </c>
      <c r="E145" s="131" t="s">
        <v>731</v>
      </c>
      <c r="F145" s="131" t="s">
        <v>732</v>
      </c>
      <c r="I145" s="124"/>
      <c r="J145" s="132">
        <f>BK145</f>
        <v>0</v>
      </c>
      <c r="L145" s="121"/>
      <c r="M145" s="126"/>
      <c r="P145" s="127">
        <f>P146</f>
        <v>0</v>
      </c>
      <c r="R145" s="127">
        <f>R146</f>
        <v>0</v>
      </c>
      <c r="T145" s="128">
        <f>T146</f>
        <v>0</v>
      </c>
      <c r="AR145" s="122" t="s">
        <v>21</v>
      </c>
      <c r="AT145" s="129" t="s">
        <v>80</v>
      </c>
      <c r="AU145" s="129" t="s">
        <v>21</v>
      </c>
      <c r="AY145" s="122" t="s">
        <v>187</v>
      </c>
      <c r="BK145" s="130">
        <f>BK146</f>
        <v>0</v>
      </c>
    </row>
    <row r="146" spans="2:65" s="1" customFormat="1" ht="24.15" customHeight="1">
      <c r="B146" s="33"/>
      <c r="C146" s="133" t="s">
        <v>227</v>
      </c>
      <c r="D146" s="133" t="s">
        <v>189</v>
      </c>
      <c r="E146" s="134" t="s">
        <v>836</v>
      </c>
      <c r="F146" s="135" t="s">
        <v>837</v>
      </c>
      <c r="G146" s="136" t="s">
        <v>230</v>
      </c>
      <c r="H146" s="137">
        <v>0.25700000000000001</v>
      </c>
      <c r="I146" s="138"/>
      <c r="J146" s="139">
        <f>ROUND(I146*H146,2)</f>
        <v>0</v>
      </c>
      <c r="K146" s="135" t="s">
        <v>193</v>
      </c>
      <c r="L146" s="33"/>
      <c r="M146" s="187" t="s">
        <v>1</v>
      </c>
      <c r="N146" s="188" t="s">
        <v>46</v>
      </c>
      <c r="O146" s="189"/>
      <c r="P146" s="190">
        <f>O146*H146</f>
        <v>0</v>
      </c>
      <c r="Q146" s="190">
        <v>0</v>
      </c>
      <c r="R146" s="190">
        <f>Q146*H146</f>
        <v>0</v>
      </c>
      <c r="S146" s="190">
        <v>0</v>
      </c>
      <c r="T146" s="191">
        <f>S146*H146</f>
        <v>0</v>
      </c>
      <c r="AR146" s="144" t="s">
        <v>194</v>
      </c>
      <c r="AT146" s="144" t="s">
        <v>189</v>
      </c>
      <c r="AU146" s="144" t="s">
        <v>91</v>
      </c>
      <c r="AY146" s="18" t="s">
        <v>187</v>
      </c>
      <c r="BE146" s="145">
        <f>IF(N146="základní",J146,0)</f>
        <v>0</v>
      </c>
      <c r="BF146" s="145">
        <f>IF(N146="snížená",J146,0)</f>
        <v>0</v>
      </c>
      <c r="BG146" s="145">
        <f>IF(N146="zákl. přenesená",J146,0)</f>
        <v>0</v>
      </c>
      <c r="BH146" s="145">
        <f>IF(N146="sníž. přenesená",J146,0)</f>
        <v>0</v>
      </c>
      <c r="BI146" s="145">
        <f>IF(N146="nulová",J146,0)</f>
        <v>0</v>
      </c>
      <c r="BJ146" s="18" t="s">
        <v>21</v>
      </c>
      <c r="BK146" s="145">
        <f>ROUND(I146*H146,2)</f>
        <v>0</v>
      </c>
      <c r="BL146" s="18" t="s">
        <v>194</v>
      </c>
      <c r="BM146" s="144" t="s">
        <v>1147</v>
      </c>
    </row>
    <row r="147" spans="2:65" s="1" customFormat="1" ht="6.9" customHeight="1">
      <c r="B147" s="45"/>
      <c r="C147" s="46"/>
      <c r="D147" s="46"/>
      <c r="E147" s="46"/>
      <c r="F147" s="46"/>
      <c r="G147" s="46"/>
      <c r="H147" s="46"/>
      <c r="I147" s="46"/>
      <c r="J147" s="46"/>
      <c r="K147" s="46"/>
      <c r="L147" s="33"/>
    </row>
  </sheetData>
  <sheetProtection algorithmName="SHA-512" hashValue="2D++6ah6WtG7jIPyVWsbH6oIPXF/uLuYD+2SXvkHz9huJ7cROiG2Q4Hj2jpE8ZOQh6RYUxF64NLg2qClpZfbzg==" saltValue="Pjv/QZO2JqN5LzNdyLXwu/8wHsInsrmeCf3+Lw0FCIjSBYF9fMeoU98oz7TGJRodPsgruL/5K2y/rwbbft96VQ==" spinCount="100000" sheet="1" objects="1" scenarios="1" formatColumns="0" formatRows="0" autoFilter="0"/>
  <autoFilter ref="C120:K146" xr:uid="{00000000-0009-0000-0000-000004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4" fitToHeight="100" orientation="landscape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99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8" t="s">
        <v>103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91</v>
      </c>
    </row>
    <row r="4" spans="2:46" ht="24.9" customHeight="1">
      <c r="B4" s="21"/>
      <c r="D4" s="22" t="s">
        <v>144</v>
      </c>
      <c r="L4" s="21"/>
      <c r="M4" s="89" t="s">
        <v>10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241" t="str">
        <f>'Rekapitulace stavby'!K6</f>
        <v>Liberecká náplavka - Revize 03</v>
      </c>
      <c r="F7" s="242"/>
      <c r="G7" s="242"/>
      <c r="H7" s="242"/>
      <c r="L7" s="21"/>
    </row>
    <row r="8" spans="2:46" s="1" customFormat="1" ht="12" customHeight="1">
      <c r="B8" s="33"/>
      <c r="D8" s="28" t="s">
        <v>145</v>
      </c>
      <c r="L8" s="33"/>
    </row>
    <row r="9" spans="2:46" s="1" customFormat="1" ht="16.5" customHeight="1">
      <c r="B9" s="33"/>
      <c r="E9" s="207" t="s">
        <v>1148</v>
      </c>
      <c r="F9" s="243"/>
      <c r="G9" s="243"/>
      <c r="H9" s="243"/>
      <c r="L9" s="33"/>
    </row>
    <row r="10" spans="2:46" s="1" customFormat="1" ht="10.199999999999999">
      <c r="B10" s="33"/>
      <c r="L10" s="33"/>
    </row>
    <row r="11" spans="2:46" s="1" customFormat="1" ht="12" customHeight="1">
      <c r="B11" s="33"/>
      <c r="D11" s="28" t="s">
        <v>19</v>
      </c>
      <c r="F11" s="26" t="s">
        <v>1</v>
      </c>
      <c r="I11" s="28" t="s">
        <v>20</v>
      </c>
      <c r="J11" s="26" t="s">
        <v>1</v>
      </c>
      <c r="L11" s="33"/>
    </row>
    <row r="12" spans="2:46" s="1" customFormat="1" ht="12" customHeight="1">
      <c r="B12" s="33"/>
      <c r="D12" s="28" t="s">
        <v>22</v>
      </c>
      <c r="F12" s="26" t="s">
        <v>148</v>
      </c>
      <c r="I12" s="28" t="s">
        <v>24</v>
      </c>
      <c r="J12" s="53" t="str">
        <f>'Rekapitulace stavby'!AN8</f>
        <v>15. 10. 2025</v>
      </c>
      <c r="L12" s="33"/>
    </row>
    <row r="13" spans="2:46" s="1" customFormat="1" ht="10.8" customHeight="1">
      <c r="B13" s="33"/>
      <c r="L13" s="33"/>
    </row>
    <row r="14" spans="2:46" s="1" customFormat="1" ht="12" customHeight="1">
      <c r="B14" s="33"/>
      <c r="D14" s="28" t="s">
        <v>28</v>
      </c>
      <c r="I14" s="28" t="s">
        <v>29</v>
      </c>
      <c r="J14" s="26" t="str">
        <f>IF('Rekapitulace stavby'!AN10="","",'Rekapitulace stavby'!AN10)</f>
        <v/>
      </c>
      <c r="L14" s="33"/>
    </row>
    <row r="15" spans="2:46" s="1" customFormat="1" ht="18" customHeight="1">
      <c r="B15" s="33"/>
      <c r="E15" s="26" t="str">
        <f>IF('Rekapitulace stavby'!E11="","",'Rekapitulace stavby'!E11)</f>
        <v xml:space="preserve">Statutární město Liberec </v>
      </c>
      <c r="I15" s="28" t="s">
        <v>31</v>
      </c>
      <c r="J15" s="26" t="str">
        <f>IF('Rekapitulace stavby'!AN11="","",'Rekapitulace stavby'!AN11)</f>
        <v/>
      </c>
      <c r="L15" s="33"/>
    </row>
    <row r="16" spans="2:46" s="1" customFormat="1" ht="6.9" customHeight="1">
      <c r="B16" s="33"/>
      <c r="L16" s="33"/>
    </row>
    <row r="17" spans="2:12" s="1" customFormat="1" ht="12" customHeight="1">
      <c r="B17" s="33"/>
      <c r="D17" s="28" t="s">
        <v>32</v>
      </c>
      <c r="I17" s="28" t="s">
        <v>29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244" t="str">
        <f>'Rekapitulace stavby'!E14</f>
        <v>Vyplň údaj</v>
      </c>
      <c r="F18" s="213"/>
      <c r="G18" s="213"/>
      <c r="H18" s="213"/>
      <c r="I18" s="28" t="s">
        <v>31</v>
      </c>
      <c r="J18" s="29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8" t="s">
        <v>34</v>
      </c>
      <c r="I20" s="28" t="s">
        <v>29</v>
      </c>
      <c r="J20" s="26" t="str">
        <f>IF('Rekapitulace stavby'!AN16="","",'Rekapitulace stavby'!AN16)</f>
        <v/>
      </c>
      <c r="L20" s="33"/>
    </row>
    <row r="21" spans="2:12" s="1" customFormat="1" ht="18" customHeight="1">
      <c r="B21" s="33"/>
      <c r="E21" s="26" t="str">
        <f>IF('Rekapitulace stavby'!E17="","",'Rekapitulace stavby'!E17)</f>
        <v>re: architekti studio s.r.o.</v>
      </c>
      <c r="I21" s="28" t="s">
        <v>31</v>
      </c>
      <c r="J21" s="26" t="str">
        <f>IF('Rekapitulace stavby'!AN17="","",'Rekapitulace stavby'!AN17)</f>
        <v/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8" t="s">
        <v>37</v>
      </c>
      <c r="I23" s="28" t="s">
        <v>29</v>
      </c>
      <c r="J23" s="26" t="str">
        <f>IF('Rekapitulace stavby'!AN19="","",'Rekapitulace stavby'!AN19)</f>
        <v/>
      </c>
      <c r="L23" s="33"/>
    </row>
    <row r="24" spans="2:12" s="1" customFormat="1" ht="18" customHeight="1">
      <c r="B24" s="33"/>
      <c r="E24" s="26" t="str">
        <f>IF('Rekapitulace stavby'!E20="","",'Rekapitulace stavby'!E20)</f>
        <v>PROPOS Liberec s.r.o.</v>
      </c>
      <c r="I24" s="28" t="s">
        <v>31</v>
      </c>
      <c r="J24" s="26" t="str">
        <f>IF('Rekapitulace stavby'!AN20="","",'Rekapitulace stavby'!AN20)</f>
        <v/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8" t="s">
        <v>39</v>
      </c>
      <c r="L26" s="33"/>
    </row>
    <row r="27" spans="2:12" s="7" customFormat="1" ht="23.25" customHeight="1">
      <c r="B27" s="90"/>
      <c r="E27" s="218" t="s">
        <v>1149</v>
      </c>
      <c r="F27" s="218"/>
      <c r="G27" s="218"/>
      <c r="H27" s="218"/>
      <c r="L27" s="90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4"/>
      <c r="E29" s="54"/>
      <c r="F29" s="54"/>
      <c r="G29" s="54"/>
      <c r="H29" s="54"/>
      <c r="I29" s="54"/>
      <c r="J29" s="54"/>
      <c r="K29" s="54"/>
      <c r="L29" s="33"/>
    </row>
    <row r="30" spans="2:12" s="1" customFormat="1" ht="25.35" customHeight="1">
      <c r="B30" s="33"/>
      <c r="D30" s="91" t="s">
        <v>41</v>
      </c>
      <c r="J30" s="67">
        <f>ROUND(J124, 2)</f>
        <v>0</v>
      </c>
      <c r="L30" s="33"/>
    </row>
    <row r="31" spans="2:12" s="1" customFormat="1" ht="6.9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14.4" customHeight="1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4" customHeight="1">
      <c r="B33" s="33"/>
      <c r="D33" s="56" t="s">
        <v>45</v>
      </c>
      <c r="E33" s="28" t="s">
        <v>46</v>
      </c>
      <c r="F33" s="92">
        <f>ROUND((SUM(BE124:BE198)),  2)</f>
        <v>0</v>
      </c>
      <c r="I33" s="93">
        <v>0.21</v>
      </c>
      <c r="J33" s="92">
        <f>ROUND(((SUM(BE124:BE198))*I33),  2)</f>
        <v>0</v>
      </c>
      <c r="L33" s="33"/>
    </row>
    <row r="34" spans="2:12" s="1" customFormat="1" ht="14.4" customHeight="1">
      <c r="B34" s="33"/>
      <c r="E34" s="28" t="s">
        <v>47</v>
      </c>
      <c r="F34" s="92">
        <f>ROUND((SUM(BF124:BF198)),  2)</f>
        <v>0</v>
      </c>
      <c r="I34" s="93">
        <v>0.12</v>
      </c>
      <c r="J34" s="92">
        <f>ROUND(((SUM(BF124:BF198))*I34),  2)</f>
        <v>0</v>
      </c>
      <c r="L34" s="33"/>
    </row>
    <row r="35" spans="2:12" s="1" customFormat="1" ht="14.4" hidden="1" customHeight="1">
      <c r="B35" s="33"/>
      <c r="E35" s="28" t="s">
        <v>48</v>
      </c>
      <c r="F35" s="92">
        <f>ROUND((SUM(BG124:BG198)),  2)</f>
        <v>0</v>
      </c>
      <c r="I35" s="93">
        <v>0.21</v>
      </c>
      <c r="J35" s="92">
        <f>0</f>
        <v>0</v>
      </c>
      <c r="L35" s="33"/>
    </row>
    <row r="36" spans="2:12" s="1" customFormat="1" ht="14.4" hidden="1" customHeight="1">
      <c r="B36" s="33"/>
      <c r="E36" s="28" t="s">
        <v>49</v>
      </c>
      <c r="F36" s="92">
        <f>ROUND((SUM(BH124:BH198)),  2)</f>
        <v>0</v>
      </c>
      <c r="I36" s="93">
        <v>0.12</v>
      </c>
      <c r="J36" s="92">
        <f>0</f>
        <v>0</v>
      </c>
      <c r="L36" s="33"/>
    </row>
    <row r="37" spans="2:12" s="1" customFormat="1" ht="14.4" hidden="1" customHeight="1">
      <c r="B37" s="33"/>
      <c r="E37" s="28" t="s">
        <v>50</v>
      </c>
      <c r="F37" s="92">
        <f>ROUND((SUM(BI124:BI198)),  2)</f>
        <v>0</v>
      </c>
      <c r="I37" s="93">
        <v>0</v>
      </c>
      <c r="J37" s="92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4"/>
      <c r="D39" s="95" t="s">
        <v>51</v>
      </c>
      <c r="E39" s="58"/>
      <c r="F39" s="58"/>
      <c r="G39" s="96" t="s">
        <v>52</v>
      </c>
      <c r="H39" s="97" t="s">
        <v>53</v>
      </c>
      <c r="I39" s="58"/>
      <c r="J39" s="98">
        <f>SUM(J30:J37)</f>
        <v>0</v>
      </c>
      <c r="K39" s="99"/>
      <c r="L39" s="33"/>
    </row>
    <row r="40" spans="2:12" s="1" customFormat="1" ht="14.4" customHeight="1">
      <c r="B40" s="33"/>
      <c r="L40" s="33"/>
    </row>
    <row r="41" spans="2:12" ht="14.4" customHeight="1">
      <c r="B41" s="21"/>
      <c r="L41" s="21"/>
    </row>
    <row r="42" spans="2:12" ht="14.4" customHeight="1">
      <c r="B42" s="21"/>
      <c r="L42" s="21"/>
    </row>
    <row r="43" spans="2:12" ht="14.4" customHeight="1">
      <c r="B43" s="21"/>
      <c r="L43" s="21"/>
    </row>
    <row r="44" spans="2:12" ht="14.4" customHeight="1">
      <c r="B44" s="21"/>
      <c r="L44" s="21"/>
    </row>
    <row r="45" spans="2:12" ht="14.4" customHeight="1">
      <c r="B45" s="21"/>
      <c r="L45" s="21"/>
    </row>
    <row r="46" spans="2:12" ht="14.4" customHeight="1">
      <c r="B46" s="21"/>
      <c r="L46" s="21"/>
    </row>
    <row r="47" spans="2:12" ht="14.4" customHeight="1">
      <c r="B47" s="21"/>
      <c r="L47" s="21"/>
    </row>
    <row r="48" spans="2:12" ht="14.4" customHeight="1">
      <c r="B48" s="21"/>
      <c r="L48" s="21"/>
    </row>
    <row r="49" spans="2:12" ht="14.4" customHeight="1">
      <c r="B49" s="21"/>
      <c r="L49" s="21"/>
    </row>
    <row r="50" spans="2:12" s="1" customFormat="1" ht="14.4" customHeight="1">
      <c r="B50" s="33"/>
      <c r="D50" s="42" t="s">
        <v>54</v>
      </c>
      <c r="E50" s="43"/>
      <c r="F50" s="43"/>
      <c r="G50" s="42" t="s">
        <v>55</v>
      </c>
      <c r="H50" s="43"/>
      <c r="I50" s="43"/>
      <c r="J50" s="43"/>
      <c r="K50" s="43"/>
      <c r="L50" s="33"/>
    </row>
    <row r="51" spans="2:12" ht="10.199999999999999">
      <c r="B51" s="21"/>
      <c r="L51" s="21"/>
    </row>
    <row r="52" spans="2:12" ht="10.199999999999999">
      <c r="B52" s="21"/>
      <c r="L52" s="21"/>
    </row>
    <row r="53" spans="2:12" ht="10.199999999999999">
      <c r="B53" s="21"/>
      <c r="L53" s="21"/>
    </row>
    <row r="54" spans="2:12" ht="10.199999999999999">
      <c r="B54" s="21"/>
      <c r="L54" s="21"/>
    </row>
    <row r="55" spans="2:12" ht="10.199999999999999">
      <c r="B55" s="21"/>
      <c r="L55" s="21"/>
    </row>
    <row r="56" spans="2:12" ht="10.199999999999999">
      <c r="B56" s="21"/>
      <c r="L56" s="21"/>
    </row>
    <row r="57" spans="2:12" ht="10.199999999999999">
      <c r="B57" s="21"/>
      <c r="L57" s="21"/>
    </row>
    <row r="58" spans="2:12" ht="10.199999999999999">
      <c r="B58" s="21"/>
      <c r="L58" s="21"/>
    </row>
    <row r="59" spans="2:12" ht="10.199999999999999">
      <c r="B59" s="21"/>
      <c r="L59" s="21"/>
    </row>
    <row r="60" spans="2:12" ht="10.199999999999999">
      <c r="B60" s="21"/>
      <c r="L60" s="21"/>
    </row>
    <row r="61" spans="2:12" s="1" customFormat="1" ht="13.2">
      <c r="B61" s="33"/>
      <c r="D61" s="44" t="s">
        <v>56</v>
      </c>
      <c r="E61" s="35"/>
      <c r="F61" s="100" t="s">
        <v>57</v>
      </c>
      <c r="G61" s="44" t="s">
        <v>56</v>
      </c>
      <c r="H61" s="35"/>
      <c r="I61" s="35"/>
      <c r="J61" s="101" t="s">
        <v>57</v>
      </c>
      <c r="K61" s="35"/>
      <c r="L61" s="33"/>
    </row>
    <row r="62" spans="2:12" ht="10.199999999999999">
      <c r="B62" s="21"/>
      <c r="L62" s="21"/>
    </row>
    <row r="63" spans="2:12" ht="10.199999999999999">
      <c r="B63" s="21"/>
      <c r="L63" s="21"/>
    </row>
    <row r="64" spans="2:12" ht="10.199999999999999">
      <c r="B64" s="21"/>
      <c r="L64" s="21"/>
    </row>
    <row r="65" spans="2:12" s="1" customFormat="1" ht="13.2">
      <c r="B65" s="33"/>
      <c r="D65" s="42" t="s">
        <v>58</v>
      </c>
      <c r="E65" s="43"/>
      <c r="F65" s="43"/>
      <c r="G65" s="42" t="s">
        <v>59</v>
      </c>
      <c r="H65" s="43"/>
      <c r="I65" s="43"/>
      <c r="J65" s="43"/>
      <c r="K65" s="43"/>
      <c r="L65" s="33"/>
    </row>
    <row r="66" spans="2:12" ht="10.199999999999999">
      <c r="B66" s="21"/>
      <c r="L66" s="21"/>
    </row>
    <row r="67" spans="2:12" ht="10.199999999999999">
      <c r="B67" s="21"/>
      <c r="L67" s="21"/>
    </row>
    <row r="68" spans="2:12" ht="10.199999999999999">
      <c r="B68" s="21"/>
      <c r="L68" s="21"/>
    </row>
    <row r="69" spans="2:12" ht="10.199999999999999">
      <c r="B69" s="21"/>
      <c r="L69" s="21"/>
    </row>
    <row r="70" spans="2:12" ht="10.199999999999999">
      <c r="B70" s="21"/>
      <c r="L70" s="21"/>
    </row>
    <row r="71" spans="2:12" ht="10.199999999999999">
      <c r="B71" s="21"/>
      <c r="L71" s="21"/>
    </row>
    <row r="72" spans="2:12" ht="10.199999999999999">
      <c r="B72" s="21"/>
      <c r="L72" s="21"/>
    </row>
    <row r="73" spans="2:12" ht="10.199999999999999">
      <c r="B73" s="21"/>
      <c r="L73" s="21"/>
    </row>
    <row r="74" spans="2:12" ht="10.199999999999999">
      <c r="B74" s="21"/>
      <c r="L74" s="21"/>
    </row>
    <row r="75" spans="2:12" ht="10.199999999999999">
      <c r="B75" s="21"/>
      <c r="L75" s="21"/>
    </row>
    <row r="76" spans="2:12" s="1" customFormat="1" ht="13.2">
      <c r="B76" s="33"/>
      <c r="D76" s="44" t="s">
        <v>56</v>
      </c>
      <c r="E76" s="35"/>
      <c r="F76" s="100" t="s">
        <v>57</v>
      </c>
      <c r="G76" s="44" t="s">
        <v>56</v>
      </c>
      <c r="H76" s="35"/>
      <c r="I76" s="35"/>
      <c r="J76" s="101" t="s">
        <v>57</v>
      </c>
      <c r="K76" s="35"/>
      <c r="L76" s="33"/>
    </row>
    <row r="77" spans="2:12" s="1" customFormat="1" ht="14.4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47" s="1" customFormat="1" ht="6.9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47" s="1" customFormat="1" ht="24.9" customHeight="1">
      <c r="B82" s="33"/>
      <c r="C82" s="22" t="s">
        <v>151</v>
      </c>
      <c r="L82" s="33"/>
    </row>
    <row r="83" spans="2:47" s="1" customFormat="1" ht="6.9" customHeight="1">
      <c r="B83" s="33"/>
      <c r="L83" s="33"/>
    </row>
    <row r="84" spans="2:47" s="1" customFormat="1" ht="12" customHeight="1">
      <c r="B84" s="33"/>
      <c r="C84" s="28" t="s">
        <v>16</v>
      </c>
      <c r="L84" s="33"/>
    </row>
    <row r="85" spans="2:47" s="1" customFormat="1" ht="16.5" customHeight="1">
      <c r="B85" s="33"/>
      <c r="E85" s="241" t="str">
        <f>E7</f>
        <v>Liberecká náplavka - Revize 03</v>
      </c>
      <c r="F85" s="242"/>
      <c r="G85" s="242"/>
      <c r="H85" s="242"/>
      <c r="L85" s="33"/>
    </row>
    <row r="86" spans="2:47" s="1" customFormat="1" ht="12" customHeight="1">
      <c r="B86" s="33"/>
      <c r="C86" s="28" t="s">
        <v>145</v>
      </c>
      <c r="L86" s="33"/>
    </row>
    <row r="87" spans="2:47" s="1" customFormat="1" ht="16.5" customHeight="1">
      <c r="B87" s="33"/>
      <c r="E87" s="207" t="str">
        <f>E9</f>
        <v>SO 201 - Lávka</v>
      </c>
      <c r="F87" s="243"/>
      <c r="G87" s="243"/>
      <c r="H87" s="243"/>
      <c r="L87" s="33"/>
    </row>
    <row r="88" spans="2:47" s="1" customFormat="1" ht="6.9" customHeight="1">
      <c r="B88" s="33"/>
      <c r="L88" s="33"/>
    </row>
    <row r="89" spans="2:47" s="1" customFormat="1" ht="12" customHeight="1">
      <c r="B89" s="33"/>
      <c r="C89" s="28" t="s">
        <v>22</v>
      </c>
      <c r="F89" s="26" t="str">
        <f>F12</f>
        <v xml:space="preserve"> </v>
      </c>
      <c r="I89" s="28" t="s">
        <v>24</v>
      </c>
      <c r="J89" s="53" t="str">
        <f>IF(J12="","",J12)</f>
        <v>15. 10. 2025</v>
      </c>
      <c r="L89" s="33"/>
    </row>
    <row r="90" spans="2:47" s="1" customFormat="1" ht="6.9" customHeight="1">
      <c r="B90" s="33"/>
      <c r="L90" s="33"/>
    </row>
    <row r="91" spans="2:47" s="1" customFormat="1" ht="25.65" customHeight="1">
      <c r="B91" s="33"/>
      <c r="C91" s="28" t="s">
        <v>28</v>
      </c>
      <c r="F91" s="26" t="str">
        <f>E15</f>
        <v xml:space="preserve">Statutární město Liberec </v>
      </c>
      <c r="I91" s="28" t="s">
        <v>34</v>
      </c>
      <c r="J91" s="31" t="str">
        <f>E21</f>
        <v>re: architekti studio s.r.o.</v>
      </c>
      <c r="L91" s="33"/>
    </row>
    <row r="92" spans="2:47" s="1" customFormat="1" ht="25.65" customHeight="1">
      <c r="B92" s="33"/>
      <c r="C92" s="28" t="s">
        <v>32</v>
      </c>
      <c r="F92" s="26" t="str">
        <f>IF(E18="","",E18)</f>
        <v>Vyplň údaj</v>
      </c>
      <c r="I92" s="28" t="s">
        <v>37</v>
      </c>
      <c r="J92" s="31" t="str">
        <f>E24</f>
        <v>PROPOS Liberec s.r.o.</v>
      </c>
      <c r="L92" s="33"/>
    </row>
    <row r="93" spans="2:47" s="1" customFormat="1" ht="10.35" customHeight="1">
      <c r="B93" s="33"/>
      <c r="L93" s="33"/>
    </row>
    <row r="94" spans="2:47" s="1" customFormat="1" ht="29.25" customHeight="1">
      <c r="B94" s="33"/>
      <c r="C94" s="102" t="s">
        <v>152</v>
      </c>
      <c r="D94" s="94"/>
      <c r="E94" s="94"/>
      <c r="F94" s="94"/>
      <c r="G94" s="94"/>
      <c r="H94" s="94"/>
      <c r="I94" s="94"/>
      <c r="J94" s="103" t="s">
        <v>153</v>
      </c>
      <c r="K94" s="94"/>
      <c r="L94" s="33"/>
    </row>
    <row r="95" spans="2:47" s="1" customFormat="1" ht="10.35" customHeight="1">
      <c r="B95" s="33"/>
      <c r="L95" s="33"/>
    </row>
    <row r="96" spans="2:47" s="1" customFormat="1" ht="22.8" customHeight="1">
      <c r="B96" s="33"/>
      <c r="C96" s="104" t="s">
        <v>154</v>
      </c>
      <c r="J96" s="67">
        <f>J124</f>
        <v>0</v>
      </c>
      <c r="L96" s="33"/>
      <c r="AU96" s="18" t="s">
        <v>155</v>
      </c>
    </row>
    <row r="97" spans="2:12" s="8" customFormat="1" ht="24.9" customHeight="1">
      <c r="B97" s="105"/>
      <c r="D97" s="106" t="s">
        <v>1150</v>
      </c>
      <c r="E97" s="107"/>
      <c r="F97" s="107"/>
      <c r="G97" s="107"/>
      <c r="H97" s="107"/>
      <c r="I97" s="107"/>
      <c r="J97" s="108">
        <f>J125</f>
        <v>0</v>
      </c>
      <c r="L97" s="105"/>
    </row>
    <row r="98" spans="2:12" s="8" customFormat="1" ht="24.9" customHeight="1">
      <c r="B98" s="105"/>
      <c r="D98" s="106" t="s">
        <v>1151</v>
      </c>
      <c r="E98" s="107"/>
      <c r="F98" s="107"/>
      <c r="G98" s="107"/>
      <c r="H98" s="107"/>
      <c r="I98" s="107"/>
      <c r="J98" s="108">
        <f>J132</f>
        <v>0</v>
      </c>
      <c r="L98" s="105"/>
    </row>
    <row r="99" spans="2:12" s="8" customFormat="1" ht="24.9" customHeight="1">
      <c r="B99" s="105"/>
      <c r="D99" s="106" t="s">
        <v>1152</v>
      </c>
      <c r="E99" s="107"/>
      <c r="F99" s="107"/>
      <c r="G99" s="107"/>
      <c r="H99" s="107"/>
      <c r="I99" s="107"/>
      <c r="J99" s="108">
        <f>J141</f>
        <v>0</v>
      </c>
      <c r="L99" s="105"/>
    </row>
    <row r="100" spans="2:12" s="8" customFormat="1" ht="24.9" customHeight="1">
      <c r="B100" s="105"/>
      <c r="D100" s="106" t="s">
        <v>1153</v>
      </c>
      <c r="E100" s="107"/>
      <c r="F100" s="107"/>
      <c r="G100" s="107"/>
      <c r="H100" s="107"/>
      <c r="I100" s="107"/>
      <c r="J100" s="108">
        <f>J158</f>
        <v>0</v>
      </c>
      <c r="L100" s="105"/>
    </row>
    <row r="101" spans="2:12" s="8" customFormat="1" ht="24.9" customHeight="1">
      <c r="B101" s="105"/>
      <c r="D101" s="106" t="s">
        <v>1154</v>
      </c>
      <c r="E101" s="107"/>
      <c r="F101" s="107"/>
      <c r="G101" s="107"/>
      <c r="H101" s="107"/>
      <c r="I101" s="107"/>
      <c r="J101" s="108">
        <f>J171</f>
        <v>0</v>
      </c>
      <c r="L101" s="105"/>
    </row>
    <row r="102" spans="2:12" s="8" customFormat="1" ht="24.9" customHeight="1">
      <c r="B102" s="105"/>
      <c r="D102" s="106" t="s">
        <v>1155</v>
      </c>
      <c r="E102" s="107"/>
      <c r="F102" s="107"/>
      <c r="G102" s="107"/>
      <c r="H102" s="107"/>
      <c r="I102" s="107"/>
      <c r="J102" s="108">
        <f>J184</f>
        <v>0</v>
      </c>
      <c r="L102" s="105"/>
    </row>
    <row r="103" spans="2:12" s="8" customFormat="1" ht="24.9" customHeight="1">
      <c r="B103" s="105"/>
      <c r="D103" s="106" t="s">
        <v>1156</v>
      </c>
      <c r="E103" s="107"/>
      <c r="F103" s="107"/>
      <c r="G103" s="107"/>
      <c r="H103" s="107"/>
      <c r="I103" s="107"/>
      <c r="J103" s="108">
        <f>J187</f>
        <v>0</v>
      </c>
      <c r="L103" s="105"/>
    </row>
    <row r="104" spans="2:12" s="8" customFormat="1" ht="24.9" customHeight="1">
      <c r="B104" s="105"/>
      <c r="D104" s="106" t="s">
        <v>1157</v>
      </c>
      <c r="E104" s="107"/>
      <c r="F104" s="107"/>
      <c r="G104" s="107"/>
      <c r="H104" s="107"/>
      <c r="I104" s="107"/>
      <c r="J104" s="108">
        <f>J190</f>
        <v>0</v>
      </c>
      <c r="L104" s="105"/>
    </row>
    <row r="105" spans="2:12" s="1" customFormat="1" ht="21.75" customHeight="1">
      <c r="B105" s="33"/>
      <c r="L105" s="33"/>
    </row>
    <row r="106" spans="2:12" s="1" customFormat="1" ht="6.9" customHeight="1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33"/>
    </row>
    <row r="110" spans="2:12" s="1" customFormat="1" ht="6.9" customHeight="1"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33"/>
    </row>
    <row r="111" spans="2:12" s="1" customFormat="1" ht="24.9" customHeight="1">
      <c r="B111" s="33"/>
      <c r="C111" s="22" t="s">
        <v>172</v>
      </c>
      <c r="L111" s="33"/>
    </row>
    <row r="112" spans="2:12" s="1" customFormat="1" ht="6.9" customHeight="1">
      <c r="B112" s="33"/>
      <c r="L112" s="33"/>
    </row>
    <row r="113" spans="2:65" s="1" customFormat="1" ht="12" customHeight="1">
      <c r="B113" s="33"/>
      <c r="C113" s="28" t="s">
        <v>16</v>
      </c>
      <c r="L113" s="33"/>
    </row>
    <row r="114" spans="2:65" s="1" customFormat="1" ht="16.5" customHeight="1">
      <c r="B114" s="33"/>
      <c r="E114" s="241" t="str">
        <f>E7</f>
        <v>Liberecká náplavka - Revize 03</v>
      </c>
      <c r="F114" s="242"/>
      <c r="G114" s="242"/>
      <c r="H114" s="242"/>
      <c r="L114" s="33"/>
    </row>
    <row r="115" spans="2:65" s="1" customFormat="1" ht="12" customHeight="1">
      <c r="B115" s="33"/>
      <c r="C115" s="28" t="s">
        <v>145</v>
      </c>
      <c r="L115" s="33"/>
    </row>
    <row r="116" spans="2:65" s="1" customFormat="1" ht="16.5" customHeight="1">
      <c r="B116" s="33"/>
      <c r="E116" s="207" t="str">
        <f>E9</f>
        <v>SO 201 - Lávka</v>
      </c>
      <c r="F116" s="243"/>
      <c r="G116" s="243"/>
      <c r="H116" s="243"/>
      <c r="L116" s="33"/>
    </row>
    <row r="117" spans="2:65" s="1" customFormat="1" ht="6.9" customHeight="1">
      <c r="B117" s="33"/>
      <c r="L117" s="33"/>
    </row>
    <row r="118" spans="2:65" s="1" customFormat="1" ht="12" customHeight="1">
      <c r="B118" s="33"/>
      <c r="C118" s="28" t="s">
        <v>22</v>
      </c>
      <c r="F118" s="26" t="str">
        <f>F12</f>
        <v xml:space="preserve"> </v>
      </c>
      <c r="I118" s="28" t="s">
        <v>24</v>
      </c>
      <c r="J118" s="53" t="str">
        <f>IF(J12="","",J12)</f>
        <v>15. 10. 2025</v>
      </c>
      <c r="L118" s="33"/>
    </row>
    <row r="119" spans="2:65" s="1" customFormat="1" ht="6.9" customHeight="1">
      <c r="B119" s="33"/>
      <c r="L119" s="33"/>
    </row>
    <row r="120" spans="2:65" s="1" customFormat="1" ht="25.65" customHeight="1">
      <c r="B120" s="33"/>
      <c r="C120" s="28" t="s">
        <v>28</v>
      </c>
      <c r="F120" s="26" t="str">
        <f>E15</f>
        <v xml:space="preserve">Statutární město Liberec </v>
      </c>
      <c r="I120" s="28" t="s">
        <v>34</v>
      </c>
      <c r="J120" s="31" t="str">
        <f>E21</f>
        <v>re: architekti studio s.r.o.</v>
      </c>
      <c r="L120" s="33"/>
    </row>
    <row r="121" spans="2:65" s="1" customFormat="1" ht="25.65" customHeight="1">
      <c r="B121" s="33"/>
      <c r="C121" s="28" t="s">
        <v>32</v>
      </c>
      <c r="F121" s="26" t="str">
        <f>IF(E18="","",E18)</f>
        <v>Vyplň údaj</v>
      </c>
      <c r="I121" s="28" t="s">
        <v>37</v>
      </c>
      <c r="J121" s="31" t="str">
        <f>E24</f>
        <v>PROPOS Liberec s.r.o.</v>
      </c>
      <c r="L121" s="33"/>
    </row>
    <row r="122" spans="2:65" s="1" customFormat="1" ht="10.35" customHeight="1">
      <c r="B122" s="33"/>
      <c r="L122" s="33"/>
    </row>
    <row r="123" spans="2:65" s="10" customFormat="1" ht="29.25" customHeight="1">
      <c r="B123" s="113"/>
      <c r="C123" s="114" t="s">
        <v>173</v>
      </c>
      <c r="D123" s="115" t="s">
        <v>66</v>
      </c>
      <c r="E123" s="115" t="s">
        <v>62</v>
      </c>
      <c r="F123" s="115" t="s">
        <v>63</v>
      </c>
      <c r="G123" s="115" t="s">
        <v>174</v>
      </c>
      <c r="H123" s="115" t="s">
        <v>175</v>
      </c>
      <c r="I123" s="115" t="s">
        <v>176</v>
      </c>
      <c r="J123" s="115" t="s">
        <v>153</v>
      </c>
      <c r="K123" s="116" t="s">
        <v>177</v>
      </c>
      <c r="L123" s="113"/>
      <c r="M123" s="60" t="s">
        <v>1</v>
      </c>
      <c r="N123" s="61" t="s">
        <v>45</v>
      </c>
      <c r="O123" s="61" t="s">
        <v>178</v>
      </c>
      <c r="P123" s="61" t="s">
        <v>179</v>
      </c>
      <c r="Q123" s="61" t="s">
        <v>180</v>
      </c>
      <c r="R123" s="61" t="s">
        <v>181</v>
      </c>
      <c r="S123" s="61" t="s">
        <v>182</v>
      </c>
      <c r="T123" s="62" t="s">
        <v>183</v>
      </c>
    </row>
    <row r="124" spans="2:65" s="1" customFormat="1" ht="22.8" customHeight="1">
      <c r="B124" s="33"/>
      <c r="C124" s="65" t="s">
        <v>184</v>
      </c>
      <c r="J124" s="117">
        <f>BK124</f>
        <v>0</v>
      </c>
      <c r="L124" s="33"/>
      <c r="M124" s="63"/>
      <c r="N124" s="54"/>
      <c r="O124" s="54"/>
      <c r="P124" s="118">
        <f>P125+P132+P141+P158+P171+P184+P187+P190</f>
        <v>0</v>
      </c>
      <c r="Q124" s="54"/>
      <c r="R124" s="118">
        <f>R125+R132+R141+R158+R171+R184+R187+R190</f>
        <v>0</v>
      </c>
      <c r="S124" s="54"/>
      <c r="T124" s="119">
        <f>T125+T132+T141+T158+T171+T184+T187+T190</f>
        <v>0</v>
      </c>
      <c r="AT124" s="18" t="s">
        <v>80</v>
      </c>
      <c r="AU124" s="18" t="s">
        <v>155</v>
      </c>
      <c r="BK124" s="120">
        <f>BK125+BK132+BK141+BK158+BK171+BK184+BK187+BK190</f>
        <v>0</v>
      </c>
    </row>
    <row r="125" spans="2:65" s="11" customFormat="1" ht="25.95" customHeight="1">
      <c r="B125" s="121"/>
      <c r="D125" s="122" t="s">
        <v>80</v>
      </c>
      <c r="E125" s="123" t="s">
        <v>81</v>
      </c>
      <c r="F125" s="123" t="s">
        <v>1158</v>
      </c>
      <c r="I125" s="124"/>
      <c r="J125" s="125">
        <f>BK125</f>
        <v>0</v>
      </c>
      <c r="L125" s="121"/>
      <c r="M125" s="126"/>
      <c r="P125" s="127">
        <f>SUM(P126:P131)</f>
        <v>0</v>
      </c>
      <c r="R125" s="127">
        <f>SUM(R126:R131)</f>
        <v>0</v>
      </c>
      <c r="T125" s="128">
        <f>SUM(T126:T131)</f>
        <v>0</v>
      </c>
      <c r="AR125" s="122" t="s">
        <v>21</v>
      </c>
      <c r="AT125" s="129" t="s">
        <v>80</v>
      </c>
      <c r="AU125" s="129" t="s">
        <v>81</v>
      </c>
      <c r="AY125" s="122" t="s">
        <v>187</v>
      </c>
      <c r="BK125" s="130">
        <f>SUM(BK126:BK131)</f>
        <v>0</v>
      </c>
    </row>
    <row r="126" spans="2:65" s="1" customFormat="1" ht="16.5" customHeight="1">
      <c r="B126" s="33"/>
      <c r="C126" s="133" t="s">
        <v>21</v>
      </c>
      <c r="D126" s="133" t="s">
        <v>189</v>
      </c>
      <c r="E126" s="134" t="s">
        <v>1159</v>
      </c>
      <c r="F126" s="135" t="s">
        <v>1160</v>
      </c>
      <c r="G126" s="136" t="s">
        <v>1161</v>
      </c>
      <c r="H126" s="137">
        <v>82.153999999999996</v>
      </c>
      <c r="I126" s="138"/>
      <c r="J126" s="139">
        <f>ROUND(I126*H126,2)</f>
        <v>0</v>
      </c>
      <c r="K126" s="135" t="s">
        <v>1</v>
      </c>
      <c r="L126" s="33"/>
      <c r="M126" s="140" t="s">
        <v>1</v>
      </c>
      <c r="N126" s="141" t="s">
        <v>46</v>
      </c>
      <c r="P126" s="142">
        <f>O126*H126</f>
        <v>0</v>
      </c>
      <c r="Q126" s="142">
        <v>0</v>
      </c>
      <c r="R126" s="142">
        <f>Q126*H126</f>
        <v>0</v>
      </c>
      <c r="S126" s="142">
        <v>0</v>
      </c>
      <c r="T126" s="143">
        <f>S126*H126</f>
        <v>0</v>
      </c>
      <c r="AR126" s="144" t="s">
        <v>194</v>
      </c>
      <c r="AT126" s="144" t="s">
        <v>189</v>
      </c>
      <c r="AU126" s="144" t="s">
        <v>21</v>
      </c>
      <c r="AY126" s="18" t="s">
        <v>187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8" t="s">
        <v>21</v>
      </c>
      <c r="BK126" s="145">
        <f>ROUND(I126*H126,2)</f>
        <v>0</v>
      </c>
      <c r="BL126" s="18" t="s">
        <v>194</v>
      </c>
      <c r="BM126" s="144" t="s">
        <v>91</v>
      </c>
    </row>
    <row r="127" spans="2:65" s="1" customFormat="1" ht="57.6">
      <c r="B127" s="33"/>
      <c r="D127" s="147" t="s">
        <v>219</v>
      </c>
      <c r="F127" s="167" t="s">
        <v>1162</v>
      </c>
      <c r="I127" s="168"/>
      <c r="L127" s="33"/>
      <c r="M127" s="169"/>
      <c r="T127" s="57"/>
      <c r="AT127" s="18" t="s">
        <v>219</v>
      </c>
      <c r="AU127" s="18" t="s">
        <v>21</v>
      </c>
    </row>
    <row r="128" spans="2:65" s="1" customFormat="1" ht="16.5" customHeight="1">
      <c r="B128" s="33"/>
      <c r="C128" s="133" t="s">
        <v>91</v>
      </c>
      <c r="D128" s="133" t="s">
        <v>189</v>
      </c>
      <c r="E128" s="134" t="s">
        <v>1163</v>
      </c>
      <c r="F128" s="135" t="s">
        <v>1164</v>
      </c>
      <c r="G128" s="136" t="s">
        <v>1165</v>
      </c>
      <c r="H128" s="137">
        <v>1</v>
      </c>
      <c r="I128" s="138"/>
      <c r="J128" s="139">
        <f>ROUND(I128*H128,2)</f>
        <v>0</v>
      </c>
      <c r="K128" s="135" t="s">
        <v>1</v>
      </c>
      <c r="L128" s="33"/>
      <c r="M128" s="140" t="s">
        <v>1</v>
      </c>
      <c r="N128" s="141" t="s">
        <v>46</v>
      </c>
      <c r="P128" s="142">
        <f>O128*H128</f>
        <v>0</v>
      </c>
      <c r="Q128" s="142">
        <v>0</v>
      </c>
      <c r="R128" s="142">
        <f>Q128*H128</f>
        <v>0</v>
      </c>
      <c r="S128" s="142">
        <v>0</v>
      </c>
      <c r="T128" s="143">
        <f>S128*H128</f>
        <v>0</v>
      </c>
      <c r="AR128" s="144" t="s">
        <v>194</v>
      </c>
      <c r="AT128" s="144" t="s">
        <v>189</v>
      </c>
      <c r="AU128" s="144" t="s">
        <v>21</v>
      </c>
      <c r="AY128" s="18" t="s">
        <v>187</v>
      </c>
      <c r="BE128" s="145">
        <f>IF(N128="základní",J128,0)</f>
        <v>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8" t="s">
        <v>21</v>
      </c>
      <c r="BK128" s="145">
        <f>ROUND(I128*H128,2)</f>
        <v>0</v>
      </c>
      <c r="BL128" s="18" t="s">
        <v>194</v>
      </c>
      <c r="BM128" s="144" t="s">
        <v>194</v>
      </c>
    </row>
    <row r="129" spans="2:65" s="1" customFormat="1" ht="38.4">
      <c r="B129" s="33"/>
      <c r="D129" s="147" t="s">
        <v>219</v>
      </c>
      <c r="F129" s="167" t="s">
        <v>1166</v>
      </c>
      <c r="I129" s="168"/>
      <c r="L129" s="33"/>
      <c r="M129" s="169"/>
      <c r="T129" s="57"/>
      <c r="AT129" s="18" t="s">
        <v>219</v>
      </c>
      <c r="AU129" s="18" t="s">
        <v>21</v>
      </c>
    </row>
    <row r="130" spans="2:65" s="1" customFormat="1" ht="16.5" customHeight="1">
      <c r="B130" s="33"/>
      <c r="C130" s="133" t="s">
        <v>205</v>
      </c>
      <c r="D130" s="133" t="s">
        <v>189</v>
      </c>
      <c r="E130" s="134" t="s">
        <v>1167</v>
      </c>
      <c r="F130" s="135" t="s">
        <v>1168</v>
      </c>
      <c r="G130" s="136" t="s">
        <v>1165</v>
      </c>
      <c r="H130" s="137">
        <v>1</v>
      </c>
      <c r="I130" s="138"/>
      <c r="J130" s="139">
        <f>ROUND(I130*H130,2)</f>
        <v>0</v>
      </c>
      <c r="K130" s="135" t="s">
        <v>1</v>
      </c>
      <c r="L130" s="33"/>
      <c r="M130" s="140" t="s">
        <v>1</v>
      </c>
      <c r="N130" s="141" t="s">
        <v>46</v>
      </c>
      <c r="P130" s="142">
        <f>O130*H130</f>
        <v>0</v>
      </c>
      <c r="Q130" s="142">
        <v>0</v>
      </c>
      <c r="R130" s="142">
        <f>Q130*H130</f>
        <v>0</v>
      </c>
      <c r="S130" s="142">
        <v>0</v>
      </c>
      <c r="T130" s="143">
        <f>S130*H130</f>
        <v>0</v>
      </c>
      <c r="AR130" s="144" t="s">
        <v>194</v>
      </c>
      <c r="AT130" s="144" t="s">
        <v>189</v>
      </c>
      <c r="AU130" s="144" t="s">
        <v>21</v>
      </c>
      <c r="AY130" s="18" t="s">
        <v>187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8" t="s">
        <v>21</v>
      </c>
      <c r="BK130" s="145">
        <f>ROUND(I130*H130,2)</f>
        <v>0</v>
      </c>
      <c r="BL130" s="18" t="s">
        <v>194</v>
      </c>
      <c r="BM130" s="144" t="s">
        <v>223</v>
      </c>
    </row>
    <row r="131" spans="2:65" s="1" customFormat="1" ht="48">
      <c r="B131" s="33"/>
      <c r="D131" s="147" t="s">
        <v>219</v>
      </c>
      <c r="F131" s="167" t="s">
        <v>1169</v>
      </c>
      <c r="I131" s="168"/>
      <c r="L131" s="33"/>
      <c r="M131" s="169"/>
      <c r="T131" s="57"/>
      <c r="AT131" s="18" t="s">
        <v>219</v>
      </c>
      <c r="AU131" s="18" t="s">
        <v>21</v>
      </c>
    </row>
    <row r="132" spans="2:65" s="11" customFormat="1" ht="25.95" customHeight="1">
      <c r="B132" s="121"/>
      <c r="D132" s="122" t="s">
        <v>80</v>
      </c>
      <c r="E132" s="123" t="s">
        <v>21</v>
      </c>
      <c r="F132" s="123" t="s">
        <v>188</v>
      </c>
      <c r="I132" s="124"/>
      <c r="J132" s="125">
        <f>BK132</f>
        <v>0</v>
      </c>
      <c r="L132" s="121"/>
      <c r="M132" s="126"/>
      <c r="P132" s="127">
        <f>SUM(P133:P140)</f>
        <v>0</v>
      </c>
      <c r="R132" s="127">
        <f>SUM(R133:R140)</f>
        <v>0</v>
      </c>
      <c r="T132" s="128">
        <f>SUM(T133:T140)</f>
        <v>0</v>
      </c>
      <c r="AR132" s="122" t="s">
        <v>21</v>
      </c>
      <c r="AT132" s="129" t="s">
        <v>80</v>
      </c>
      <c r="AU132" s="129" t="s">
        <v>81</v>
      </c>
      <c r="AY132" s="122" t="s">
        <v>187</v>
      </c>
      <c r="BK132" s="130">
        <f>SUM(BK133:BK140)</f>
        <v>0</v>
      </c>
    </row>
    <row r="133" spans="2:65" s="1" customFormat="1" ht="16.5" customHeight="1">
      <c r="B133" s="33"/>
      <c r="C133" s="133" t="s">
        <v>194</v>
      </c>
      <c r="D133" s="133" t="s">
        <v>189</v>
      </c>
      <c r="E133" s="134" t="s">
        <v>1170</v>
      </c>
      <c r="F133" s="135" t="s">
        <v>1171</v>
      </c>
      <c r="G133" s="136" t="s">
        <v>1161</v>
      </c>
      <c r="H133" s="137">
        <v>18.2</v>
      </c>
      <c r="I133" s="138"/>
      <c r="J133" s="139">
        <f>ROUND(I133*H133,2)</f>
        <v>0</v>
      </c>
      <c r="K133" s="135" t="s">
        <v>1</v>
      </c>
      <c r="L133" s="33"/>
      <c r="M133" s="140" t="s">
        <v>1</v>
      </c>
      <c r="N133" s="141" t="s">
        <v>46</v>
      </c>
      <c r="P133" s="142">
        <f>O133*H133</f>
        <v>0</v>
      </c>
      <c r="Q133" s="142">
        <v>0</v>
      </c>
      <c r="R133" s="142">
        <f>Q133*H133</f>
        <v>0</v>
      </c>
      <c r="S133" s="142">
        <v>0</v>
      </c>
      <c r="T133" s="143">
        <f>S133*H133</f>
        <v>0</v>
      </c>
      <c r="AR133" s="144" t="s">
        <v>194</v>
      </c>
      <c r="AT133" s="144" t="s">
        <v>189</v>
      </c>
      <c r="AU133" s="144" t="s">
        <v>21</v>
      </c>
      <c r="AY133" s="18" t="s">
        <v>187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8" t="s">
        <v>21</v>
      </c>
      <c r="BK133" s="145">
        <f>ROUND(I133*H133,2)</f>
        <v>0</v>
      </c>
      <c r="BL133" s="18" t="s">
        <v>194</v>
      </c>
      <c r="BM133" s="144" t="s">
        <v>234</v>
      </c>
    </row>
    <row r="134" spans="2:65" s="1" customFormat="1" ht="134.4">
      <c r="B134" s="33"/>
      <c r="D134" s="147" t="s">
        <v>219</v>
      </c>
      <c r="F134" s="167" t="s">
        <v>1172</v>
      </c>
      <c r="I134" s="168"/>
      <c r="L134" s="33"/>
      <c r="M134" s="169"/>
      <c r="T134" s="57"/>
      <c r="AT134" s="18" t="s">
        <v>219</v>
      </c>
      <c r="AU134" s="18" t="s">
        <v>21</v>
      </c>
    </row>
    <row r="135" spans="2:65" s="1" customFormat="1" ht="16.5" customHeight="1">
      <c r="B135" s="33"/>
      <c r="C135" s="133" t="s">
        <v>215</v>
      </c>
      <c r="D135" s="133" t="s">
        <v>189</v>
      </c>
      <c r="E135" s="134" t="s">
        <v>1173</v>
      </c>
      <c r="F135" s="135" t="s">
        <v>1174</v>
      </c>
      <c r="G135" s="136" t="s">
        <v>1161</v>
      </c>
      <c r="H135" s="137">
        <v>94.25</v>
      </c>
      <c r="I135" s="138"/>
      <c r="J135" s="139">
        <f>ROUND(I135*H135,2)</f>
        <v>0</v>
      </c>
      <c r="K135" s="135" t="s">
        <v>1</v>
      </c>
      <c r="L135" s="33"/>
      <c r="M135" s="140" t="s">
        <v>1</v>
      </c>
      <c r="N135" s="141" t="s">
        <v>46</v>
      </c>
      <c r="P135" s="142">
        <f>O135*H135</f>
        <v>0</v>
      </c>
      <c r="Q135" s="142">
        <v>0</v>
      </c>
      <c r="R135" s="142">
        <f>Q135*H135</f>
        <v>0</v>
      </c>
      <c r="S135" s="142">
        <v>0</v>
      </c>
      <c r="T135" s="143">
        <f>S135*H135</f>
        <v>0</v>
      </c>
      <c r="AR135" s="144" t="s">
        <v>194</v>
      </c>
      <c r="AT135" s="144" t="s">
        <v>189</v>
      </c>
      <c r="AU135" s="144" t="s">
        <v>21</v>
      </c>
      <c r="AY135" s="18" t="s">
        <v>187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8" t="s">
        <v>21</v>
      </c>
      <c r="BK135" s="145">
        <f>ROUND(I135*H135,2)</f>
        <v>0</v>
      </c>
      <c r="BL135" s="18" t="s">
        <v>194</v>
      </c>
      <c r="BM135" s="144" t="s">
        <v>26</v>
      </c>
    </row>
    <row r="136" spans="2:65" s="1" customFormat="1" ht="153.6">
      <c r="B136" s="33"/>
      <c r="D136" s="147" t="s">
        <v>219</v>
      </c>
      <c r="F136" s="167" t="s">
        <v>1175</v>
      </c>
      <c r="I136" s="168"/>
      <c r="L136" s="33"/>
      <c r="M136" s="169"/>
      <c r="T136" s="57"/>
      <c r="AT136" s="18" t="s">
        <v>219</v>
      </c>
      <c r="AU136" s="18" t="s">
        <v>21</v>
      </c>
    </row>
    <row r="137" spans="2:65" s="1" customFormat="1" ht="16.5" customHeight="1">
      <c r="B137" s="33"/>
      <c r="C137" s="133" t="s">
        <v>223</v>
      </c>
      <c r="D137" s="133" t="s">
        <v>189</v>
      </c>
      <c r="E137" s="134" t="s">
        <v>1176</v>
      </c>
      <c r="F137" s="135" t="s">
        <v>1177</v>
      </c>
      <c r="G137" s="136" t="s">
        <v>1161</v>
      </c>
      <c r="H137" s="137">
        <v>32.64</v>
      </c>
      <c r="I137" s="138"/>
      <c r="J137" s="139">
        <f>ROUND(I137*H137,2)</f>
        <v>0</v>
      </c>
      <c r="K137" s="135" t="s">
        <v>1</v>
      </c>
      <c r="L137" s="33"/>
      <c r="M137" s="140" t="s">
        <v>1</v>
      </c>
      <c r="N137" s="141" t="s">
        <v>46</v>
      </c>
      <c r="P137" s="142">
        <f>O137*H137</f>
        <v>0</v>
      </c>
      <c r="Q137" s="142">
        <v>0</v>
      </c>
      <c r="R137" s="142">
        <f>Q137*H137</f>
        <v>0</v>
      </c>
      <c r="S137" s="142">
        <v>0</v>
      </c>
      <c r="T137" s="143">
        <f>S137*H137</f>
        <v>0</v>
      </c>
      <c r="AR137" s="144" t="s">
        <v>194</v>
      </c>
      <c r="AT137" s="144" t="s">
        <v>189</v>
      </c>
      <c r="AU137" s="144" t="s">
        <v>21</v>
      </c>
      <c r="AY137" s="18" t="s">
        <v>187</v>
      </c>
      <c r="BE137" s="145">
        <f>IF(N137="základní",J137,0)</f>
        <v>0</v>
      </c>
      <c r="BF137" s="145">
        <f>IF(N137="snížená",J137,0)</f>
        <v>0</v>
      </c>
      <c r="BG137" s="145">
        <f>IF(N137="zákl. přenesená",J137,0)</f>
        <v>0</v>
      </c>
      <c r="BH137" s="145">
        <f>IF(N137="sníž. přenesená",J137,0)</f>
        <v>0</v>
      </c>
      <c r="BI137" s="145">
        <f>IF(N137="nulová",J137,0)</f>
        <v>0</v>
      </c>
      <c r="BJ137" s="18" t="s">
        <v>21</v>
      </c>
      <c r="BK137" s="145">
        <f>ROUND(I137*H137,2)</f>
        <v>0</v>
      </c>
      <c r="BL137" s="18" t="s">
        <v>194</v>
      </c>
      <c r="BM137" s="144" t="s">
        <v>8</v>
      </c>
    </row>
    <row r="138" spans="2:65" s="1" customFormat="1" ht="124.8">
      <c r="B138" s="33"/>
      <c r="D138" s="147" t="s">
        <v>219</v>
      </c>
      <c r="F138" s="167" t="s">
        <v>1178</v>
      </c>
      <c r="I138" s="168"/>
      <c r="L138" s="33"/>
      <c r="M138" s="169"/>
      <c r="T138" s="57"/>
      <c r="AT138" s="18" t="s">
        <v>219</v>
      </c>
      <c r="AU138" s="18" t="s">
        <v>21</v>
      </c>
    </row>
    <row r="139" spans="2:65" s="1" customFormat="1" ht="16.5" customHeight="1">
      <c r="B139" s="33"/>
      <c r="C139" s="133" t="s">
        <v>227</v>
      </c>
      <c r="D139" s="133" t="s">
        <v>189</v>
      </c>
      <c r="E139" s="134" t="s">
        <v>1179</v>
      </c>
      <c r="F139" s="135" t="s">
        <v>1180</v>
      </c>
      <c r="G139" s="136" t="s">
        <v>1161</v>
      </c>
      <c r="H139" s="137">
        <v>18.2</v>
      </c>
      <c r="I139" s="138"/>
      <c r="J139" s="139">
        <f>ROUND(I139*H139,2)</f>
        <v>0</v>
      </c>
      <c r="K139" s="135" t="s">
        <v>1</v>
      </c>
      <c r="L139" s="33"/>
      <c r="M139" s="140" t="s">
        <v>1</v>
      </c>
      <c r="N139" s="141" t="s">
        <v>46</v>
      </c>
      <c r="P139" s="142">
        <f>O139*H139</f>
        <v>0</v>
      </c>
      <c r="Q139" s="142">
        <v>0</v>
      </c>
      <c r="R139" s="142">
        <f>Q139*H139</f>
        <v>0</v>
      </c>
      <c r="S139" s="142">
        <v>0</v>
      </c>
      <c r="T139" s="143">
        <f>S139*H139</f>
        <v>0</v>
      </c>
      <c r="AR139" s="144" t="s">
        <v>194</v>
      </c>
      <c r="AT139" s="144" t="s">
        <v>189</v>
      </c>
      <c r="AU139" s="144" t="s">
        <v>21</v>
      </c>
      <c r="AY139" s="18" t="s">
        <v>187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8" t="s">
        <v>21</v>
      </c>
      <c r="BK139" s="145">
        <f>ROUND(I139*H139,2)</f>
        <v>0</v>
      </c>
      <c r="BL139" s="18" t="s">
        <v>194</v>
      </c>
      <c r="BM139" s="144" t="s">
        <v>267</v>
      </c>
    </row>
    <row r="140" spans="2:65" s="1" customFormat="1" ht="96">
      <c r="B140" s="33"/>
      <c r="D140" s="147" t="s">
        <v>219</v>
      </c>
      <c r="F140" s="167" t="s">
        <v>1181</v>
      </c>
      <c r="I140" s="168"/>
      <c r="L140" s="33"/>
      <c r="M140" s="169"/>
      <c r="T140" s="57"/>
      <c r="AT140" s="18" t="s">
        <v>219</v>
      </c>
      <c r="AU140" s="18" t="s">
        <v>21</v>
      </c>
    </row>
    <row r="141" spans="2:65" s="11" customFormat="1" ht="25.95" customHeight="1">
      <c r="B141" s="121"/>
      <c r="D141" s="122" t="s">
        <v>80</v>
      </c>
      <c r="E141" s="123" t="s">
        <v>91</v>
      </c>
      <c r="F141" s="123" t="s">
        <v>1182</v>
      </c>
      <c r="I141" s="124"/>
      <c r="J141" s="125">
        <f>BK141</f>
        <v>0</v>
      </c>
      <c r="L141" s="121"/>
      <c r="M141" s="126"/>
      <c r="P141" s="127">
        <f>SUM(P142:P157)</f>
        <v>0</v>
      </c>
      <c r="R141" s="127">
        <f>SUM(R142:R157)</f>
        <v>0</v>
      </c>
      <c r="T141" s="128">
        <f>SUM(T142:T157)</f>
        <v>0</v>
      </c>
      <c r="AR141" s="122" t="s">
        <v>21</v>
      </c>
      <c r="AT141" s="129" t="s">
        <v>80</v>
      </c>
      <c r="AU141" s="129" t="s">
        <v>81</v>
      </c>
      <c r="AY141" s="122" t="s">
        <v>187</v>
      </c>
      <c r="BK141" s="130">
        <f>SUM(BK142:BK157)</f>
        <v>0</v>
      </c>
    </row>
    <row r="142" spans="2:65" s="1" customFormat="1" ht="16.5" customHeight="1">
      <c r="B142" s="33"/>
      <c r="C142" s="133" t="s">
        <v>234</v>
      </c>
      <c r="D142" s="133" t="s">
        <v>189</v>
      </c>
      <c r="E142" s="134" t="s">
        <v>1183</v>
      </c>
      <c r="F142" s="135" t="s">
        <v>1184</v>
      </c>
      <c r="G142" s="136" t="s">
        <v>244</v>
      </c>
      <c r="H142" s="137">
        <v>32</v>
      </c>
      <c r="I142" s="138"/>
      <c r="J142" s="139">
        <f>ROUND(I142*H142,2)</f>
        <v>0</v>
      </c>
      <c r="K142" s="135" t="s">
        <v>1</v>
      </c>
      <c r="L142" s="33"/>
      <c r="M142" s="140" t="s">
        <v>1</v>
      </c>
      <c r="N142" s="141" t="s">
        <v>46</v>
      </c>
      <c r="P142" s="142">
        <f>O142*H142</f>
        <v>0</v>
      </c>
      <c r="Q142" s="142">
        <v>0</v>
      </c>
      <c r="R142" s="142">
        <f>Q142*H142</f>
        <v>0</v>
      </c>
      <c r="S142" s="142">
        <v>0</v>
      </c>
      <c r="T142" s="143">
        <f>S142*H142</f>
        <v>0</v>
      </c>
      <c r="AR142" s="144" t="s">
        <v>194</v>
      </c>
      <c r="AT142" s="144" t="s">
        <v>189</v>
      </c>
      <c r="AU142" s="144" t="s">
        <v>21</v>
      </c>
      <c r="AY142" s="18" t="s">
        <v>187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8" t="s">
        <v>21</v>
      </c>
      <c r="BK142" s="145">
        <f>ROUND(I142*H142,2)</f>
        <v>0</v>
      </c>
      <c r="BL142" s="18" t="s">
        <v>194</v>
      </c>
      <c r="BM142" s="144" t="s">
        <v>278</v>
      </c>
    </row>
    <row r="143" spans="2:65" s="1" customFormat="1" ht="76.8">
      <c r="B143" s="33"/>
      <c r="D143" s="147" t="s">
        <v>219</v>
      </c>
      <c r="F143" s="167" t="s">
        <v>1185</v>
      </c>
      <c r="I143" s="168"/>
      <c r="L143" s="33"/>
      <c r="M143" s="169"/>
      <c r="T143" s="57"/>
      <c r="AT143" s="18" t="s">
        <v>219</v>
      </c>
      <c r="AU143" s="18" t="s">
        <v>21</v>
      </c>
    </row>
    <row r="144" spans="2:65" s="1" customFormat="1" ht="16.5" customHeight="1">
      <c r="B144" s="33"/>
      <c r="C144" s="133" t="s">
        <v>239</v>
      </c>
      <c r="D144" s="133" t="s">
        <v>189</v>
      </c>
      <c r="E144" s="134" t="s">
        <v>1186</v>
      </c>
      <c r="F144" s="135" t="s">
        <v>1187</v>
      </c>
      <c r="G144" s="136" t="s">
        <v>1161</v>
      </c>
      <c r="H144" s="137">
        <v>6.1040000000000001</v>
      </c>
      <c r="I144" s="138"/>
      <c r="J144" s="139">
        <f>ROUND(I144*H144,2)</f>
        <v>0</v>
      </c>
      <c r="K144" s="135" t="s">
        <v>1</v>
      </c>
      <c r="L144" s="33"/>
      <c r="M144" s="140" t="s">
        <v>1</v>
      </c>
      <c r="N144" s="141" t="s">
        <v>46</v>
      </c>
      <c r="P144" s="142">
        <f>O144*H144</f>
        <v>0</v>
      </c>
      <c r="Q144" s="142">
        <v>0</v>
      </c>
      <c r="R144" s="142">
        <f>Q144*H144</f>
        <v>0</v>
      </c>
      <c r="S144" s="142">
        <v>0</v>
      </c>
      <c r="T144" s="143">
        <f>S144*H144</f>
        <v>0</v>
      </c>
      <c r="AR144" s="144" t="s">
        <v>194</v>
      </c>
      <c r="AT144" s="144" t="s">
        <v>189</v>
      </c>
      <c r="AU144" s="144" t="s">
        <v>21</v>
      </c>
      <c r="AY144" s="18" t="s">
        <v>187</v>
      </c>
      <c r="BE144" s="145">
        <f>IF(N144="základní",J144,0)</f>
        <v>0</v>
      </c>
      <c r="BF144" s="145">
        <f>IF(N144="snížená",J144,0)</f>
        <v>0</v>
      </c>
      <c r="BG144" s="145">
        <f>IF(N144="zákl. přenesená",J144,0)</f>
        <v>0</v>
      </c>
      <c r="BH144" s="145">
        <f>IF(N144="sníž. přenesená",J144,0)</f>
        <v>0</v>
      </c>
      <c r="BI144" s="145">
        <f>IF(N144="nulová",J144,0)</f>
        <v>0</v>
      </c>
      <c r="BJ144" s="18" t="s">
        <v>21</v>
      </c>
      <c r="BK144" s="145">
        <f>ROUND(I144*H144,2)</f>
        <v>0</v>
      </c>
      <c r="BL144" s="18" t="s">
        <v>194</v>
      </c>
      <c r="BM144" s="144" t="s">
        <v>289</v>
      </c>
    </row>
    <row r="145" spans="2:65" s="1" customFormat="1" ht="201.6">
      <c r="B145" s="33"/>
      <c r="D145" s="147" t="s">
        <v>219</v>
      </c>
      <c r="F145" s="167" t="s">
        <v>1188</v>
      </c>
      <c r="I145" s="168"/>
      <c r="L145" s="33"/>
      <c r="M145" s="169"/>
      <c r="T145" s="57"/>
      <c r="AT145" s="18" t="s">
        <v>219</v>
      </c>
      <c r="AU145" s="18" t="s">
        <v>21</v>
      </c>
    </row>
    <row r="146" spans="2:65" s="1" customFormat="1" ht="16.5" customHeight="1">
      <c r="B146" s="33"/>
      <c r="C146" s="133" t="s">
        <v>26</v>
      </c>
      <c r="D146" s="133" t="s">
        <v>189</v>
      </c>
      <c r="E146" s="134" t="s">
        <v>1189</v>
      </c>
      <c r="F146" s="135" t="s">
        <v>1190</v>
      </c>
      <c r="G146" s="136" t="s">
        <v>1191</v>
      </c>
      <c r="H146" s="137">
        <v>1.198</v>
      </c>
      <c r="I146" s="138"/>
      <c r="J146" s="139">
        <f>ROUND(I146*H146,2)</f>
        <v>0</v>
      </c>
      <c r="K146" s="135" t="s">
        <v>1</v>
      </c>
      <c r="L146" s="33"/>
      <c r="M146" s="140" t="s">
        <v>1</v>
      </c>
      <c r="N146" s="141" t="s">
        <v>46</v>
      </c>
      <c r="P146" s="142">
        <f>O146*H146</f>
        <v>0</v>
      </c>
      <c r="Q146" s="142">
        <v>0</v>
      </c>
      <c r="R146" s="142">
        <f>Q146*H146</f>
        <v>0</v>
      </c>
      <c r="S146" s="142">
        <v>0</v>
      </c>
      <c r="T146" s="143">
        <f>S146*H146</f>
        <v>0</v>
      </c>
      <c r="AR146" s="144" t="s">
        <v>194</v>
      </c>
      <c r="AT146" s="144" t="s">
        <v>189</v>
      </c>
      <c r="AU146" s="144" t="s">
        <v>21</v>
      </c>
      <c r="AY146" s="18" t="s">
        <v>187</v>
      </c>
      <c r="BE146" s="145">
        <f>IF(N146="základní",J146,0)</f>
        <v>0</v>
      </c>
      <c r="BF146" s="145">
        <f>IF(N146="snížená",J146,0)</f>
        <v>0</v>
      </c>
      <c r="BG146" s="145">
        <f>IF(N146="zákl. přenesená",J146,0)</f>
        <v>0</v>
      </c>
      <c r="BH146" s="145">
        <f>IF(N146="sníž. přenesená",J146,0)</f>
        <v>0</v>
      </c>
      <c r="BI146" s="145">
        <f>IF(N146="nulová",J146,0)</f>
        <v>0</v>
      </c>
      <c r="BJ146" s="18" t="s">
        <v>21</v>
      </c>
      <c r="BK146" s="145">
        <f>ROUND(I146*H146,2)</f>
        <v>0</v>
      </c>
      <c r="BL146" s="18" t="s">
        <v>194</v>
      </c>
      <c r="BM146" s="144" t="s">
        <v>299</v>
      </c>
    </row>
    <row r="147" spans="2:65" s="1" customFormat="1" ht="124.8">
      <c r="B147" s="33"/>
      <c r="D147" s="147" t="s">
        <v>219</v>
      </c>
      <c r="F147" s="167" t="s">
        <v>1192</v>
      </c>
      <c r="I147" s="168"/>
      <c r="L147" s="33"/>
      <c r="M147" s="169"/>
      <c r="T147" s="57"/>
      <c r="AT147" s="18" t="s">
        <v>219</v>
      </c>
      <c r="AU147" s="18" t="s">
        <v>21</v>
      </c>
    </row>
    <row r="148" spans="2:65" s="1" customFormat="1" ht="16.5" customHeight="1">
      <c r="B148" s="33"/>
      <c r="C148" s="133" t="s">
        <v>250</v>
      </c>
      <c r="D148" s="133" t="s">
        <v>189</v>
      </c>
      <c r="E148" s="134" t="s">
        <v>1193</v>
      </c>
      <c r="F148" s="135" t="s">
        <v>1194</v>
      </c>
      <c r="G148" s="136" t="s">
        <v>244</v>
      </c>
      <c r="H148" s="137">
        <v>8</v>
      </c>
      <c r="I148" s="138"/>
      <c r="J148" s="139">
        <f>ROUND(I148*H148,2)</f>
        <v>0</v>
      </c>
      <c r="K148" s="135" t="s">
        <v>1</v>
      </c>
      <c r="L148" s="33"/>
      <c r="M148" s="140" t="s">
        <v>1</v>
      </c>
      <c r="N148" s="141" t="s">
        <v>46</v>
      </c>
      <c r="P148" s="142">
        <f>O148*H148</f>
        <v>0</v>
      </c>
      <c r="Q148" s="142">
        <v>0</v>
      </c>
      <c r="R148" s="142">
        <f>Q148*H148</f>
        <v>0</v>
      </c>
      <c r="S148" s="142">
        <v>0</v>
      </c>
      <c r="T148" s="143">
        <f>S148*H148</f>
        <v>0</v>
      </c>
      <c r="AR148" s="144" t="s">
        <v>194</v>
      </c>
      <c r="AT148" s="144" t="s">
        <v>189</v>
      </c>
      <c r="AU148" s="144" t="s">
        <v>21</v>
      </c>
      <c r="AY148" s="18" t="s">
        <v>187</v>
      </c>
      <c r="BE148" s="145">
        <f>IF(N148="základní",J148,0)</f>
        <v>0</v>
      </c>
      <c r="BF148" s="145">
        <f>IF(N148="snížená",J148,0)</f>
        <v>0</v>
      </c>
      <c r="BG148" s="145">
        <f>IF(N148="zákl. přenesená",J148,0)</f>
        <v>0</v>
      </c>
      <c r="BH148" s="145">
        <f>IF(N148="sníž. přenesená",J148,0)</f>
        <v>0</v>
      </c>
      <c r="BI148" s="145">
        <f>IF(N148="nulová",J148,0)</f>
        <v>0</v>
      </c>
      <c r="BJ148" s="18" t="s">
        <v>21</v>
      </c>
      <c r="BK148" s="145">
        <f>ROUND(I148*H148,2)</f>
        <v>0</v>
      </c>
      <c r="BL148" s="18" t="s">
        <v>194</v>
      </c>
      <c r="BM148" s="144" t="s">
        <v>308</v>
      </c>
    </row>
    <row r="149" spans="2:65" s="1" customFormat="1" ht="38.4">
      <c r="B149" s="33"/>
      <c r="D149" s="147" t="s">
        <v>219</v>
      </c>
      <c r="F149" s="167" t="s">
        <v>1195</v>
      </c>
      <c r="I149" s="168"/>
      <c r="L149" s="33"/>
      <c r="M149" s="169"/>
      <c r="T149" s="57"/>
      <c r="AT149" s="18" t="s">
        <v>219</v>
      </c>
      <c r="AU149" s="18" t="s">
        <v>21</v>
      </c>
    </row>
    <row r="150" spans="2:65" s="1" customFormat="1" ht="16.5" customHeight="1">
      <c r="B150" s="33"/>
      <c r="C150" s="133" t="s">
        <v>8</v>
      </c>
      <c r="D150" s="133" t="s">
        <v>189</v>
      </c>
      <c r="E150" s="134" t="s">
        <v>1196</v>
      </c>
      <c r="F150" s="135" t="s">
        <v>1197</v>
      </c>
      <c r="G150" s="136" t="s">
        <v>244</v>
      </c>
      <c r="H150" s="137">
        <v>18</v>
      </c>
      <c r="I150" s="138"/>
      <c r="J150" s="139">
        <f>ROUND(I150*H150,2)</f>
        <v>0</v>
      </c>
      <c r="K150" s="135" t="s">
        <v>1</v>
      </c>
      <c r="L150" s="33"/>
      <c r="M150" s="140" t="s">
        <v>1</v>
      </c>
      <c r="N150" s="141" t="s">
        <v>46</v>
      </c>
      <c r="P150" s="142">
        <f>O150*H150</f>
        <v>0</v>
      </c>
      <c r="Q150" s="142">
        <v>0</v>
      </c>
      <c r="R150" s="142">
        <f>Q150*H150</f>
        <v>0</v>
      </c>
      <c r="S150" s="142">
        <v>0</v>
      </c>
      <c r="T150" s="143">
        <f>S150*H150</f>
        <v>0</v>
      </c>
      <c r="AR150" s="144" t="s">
        <v>194</v>
      </c>
      <c r="AT150" s="144" t="s">
        <v>189</v>
      </c>
      <c r="AU150" s="144" t="s">
        <v>21</v>
      </c>
      <c r="AY150" s="18" t="s">
        <v>187</v>
      </c>
      <c r="BE150" s="145">
        <f>IF(N150="základní",J150,0)</f>
        <v>0</v>
      </c>
      <c r="BF150" s="145">
        <f>IF(N150="snížená",J150,0)</f>
        <v>0</v>
      </c>
      <c r="BG150" s="145">
        <f>IF(N150="zákl. přenesená",J150,0)</f>
        <v>0</v>
      </c>
      <c r="BH150" s="145">
        <f>IF(N150="sníž. přenesená",J150,0)</f>
        <v>0</v>
      </c>
      <c r="BI150" s="145">
        <f>IF(N150="nulová",J150,0)</f>
        <v>0</v>
      </c>
      <c r="BJ150" s="18" t="s">
        <v>21</v>
      </c>
      <c r="BK150" s="145">
        <f>ROUND(I150*H150,2)</f>
        <v>0</v>
      </c>
      <c r="BL150" s="18" t="s">
        <v>194</v>
      </c>
      <c r="BM150" s="144" t="s">
        <v>323</v>
      </c>
    </row>
    <row r="151" spans="2:65" s="1" customFormat="1" ht="96">
      <c r="B151" s="33"/>
      <c r="D151" s="147" t="s">
        <v>219</v>
      </c>
      <c r="F151" s="167" t="s">
        <v>1198</v>
      </c>
      <c r="I151" s="168"/>
      <c r="L151" s="33"/>
      <c r="M151" s="169"/>
      <c r="T151" s="57"/>
      <c r="AT151" s="18" t="s">
        <v>219</v>
      </c>
      <c r="AU151" s="18" t="s">
        <v>21</v>
      </c>
    </row>
    <row r="152" spans="2:65" s="1" customFormat="1" ht="16.5" customHeight="1">
      <c r="B152" s="33"/>
      <c r="C152" s="133" t="s">
        <v>261</v>
      </c>
      <c r="D152" s="133" t="s">
        <v>189</v>
      </c>
      <c r="E152" s="134" t="s">
        <v>1199</v>
      </c>
      <c r="F152" s="135" t="s">
        <v>1200</v>
      </c>
      <c r="G152" s="136" t="s">
        <v>244</v>
      </c>
      <c r="H152" s="137">
        <v>9.6</v>
      </c>
      <c r="I152" s="138"/>
      <c r="J152" s="139">
        <f>ROUND(I152*H152,2)</f>
        <v>0</v>
      </c>
      <c r="K152" s="135" t="s">
        <v>1</v>
      </c>
      <c r="L152" s="33"/>
      <c r="M152" s="140" t="s">
        <v>1</v>
      </c>
      <c r="N152" s="141" t="s">
        <v>46</v>
      </c>
      <c r="P152" s="142">
        <f>O152*H152</f>
        <v>0</v>
      </c>
      <c r="Q152" s="142">
        <v>0</v>
      </c>
      <c r="R152" s="142">
        <f>Q152*H152</f>
        <v>0</v>
      </c>
      <c r="S152" s="142">
        <v>0</v>
      </c>
      <c r="T152" s="143">
        <f>S152*H152</f>
        <v>0</v>
      </c>
      <c r="AR152" s="144" t="s">
        <v>194</v>
      </c>
      <c r="AT152" s="144" t="s">
        <v>189</v>
      </c>
      <c r="AU152" s="144" t="s">
        <v>21</v>
      </c>
      <c r="AY152" s="18" t="s">
        <v>187</v>
      </c>
      <c r="BE152" s="145">
        <f>IF(N152="základní",J152,0)</f>
        <v>0</v>
      </c>
      <c r="BF152" s="145">
        <f>IF(N152="snížená",J152,0)</f>
        <v>0</v>
      </c>
      <c r="BG152" s="145">
        <f>IF(N152="zákl. přenesená",J152,0)</f>
        <v>0</v>
      </c>
      <c r="BH152" s="145">
        <f>IF(N152="sníž. přenesená",J152,0)</f>
        <v>0</v>
      </c>
      <c r="BI152" s="145">
        <f>IF(N152="nulová",J152,0)</f>
        <v>0</v>
      </c>
      <c r="BJ152" s="18" t="s">
        <v>21</v>
      </c>
      <c r="BK152" s="145">
        <f>ROUND(I152*H152,2)</f>
        <v>0</v>
      </c>
      <c r="BL152" s="18" t="s">
        <v>194</v>
      </c>
      <c r="BM152" s="144" t="s">
        <v>336</v>
      </c>
    </row>
    <row r="153" spans="2:65" s="1" customFormat="1" ht="96">
      <c r="B153" s="33"/>
      <c r="D153" s="147" t="s">
        <v>219</v>
      </c>
      <c r="F153" s="167" t="s">
        <v>1201</v>
      </c>
      <c r="I153" s="168"/>
      <c r="L153" s="33"/>
      <c r="M153" s="169"/>
      <c r="T153" s="57"/>
      <c r="AT153" s="18" t="s">
        <v>219</v>
      </c>
      <c r="AU153" s="18" t="s">
        <v>21</v>
      </c>
    </row>
    <row r="154" spans="2:65" s="1" customFormat="1" ht="16.5" customHeight="1">
      <c r="B154" s="33"/>
      <c r="C154" s="133" t="s">
        <v>267</v>
      </c>
      <c r="D154" s="133" t="s">
        <v>189</v>
      </c>
      <c r="E154" s="134" t="s">
        <v>1202</v>
      </c>
      <c r="F154" s="135" t="s">
        <v>1203</v>
      </c>
      <c r="G154" s="136" t="s">
        <v>1161</v>
      </c>
      <c r="H154" s="137">
        <v>16.425000000000001</v>
      </c>
      <c r="I154" s="138"/>
      <c r="J154" s="139">
        <f>ROUND(I154*H154,2)</f>
        <v>0</v>
      </c>
      <c r="K154" s="135" t="s">
        <v>1</v>
      </c>
      <c r="L154" s="33"/>
      <c r="M154" s="140" t="s">
        <v>1</v>
      </c>
      <c r="N154" s="141" t="s">
        <v>46</v>
      </c>
      <c r="P154" s="142">
        <f>O154*H154</f>
        <v>0</v>
      </c>
      <c r="Q154" s="142">
        <v>0</v>
      </c>
      <c r="R154" s="142">
        <f>Q154*H154</f>
        <v>0</v>
      </c>
      <c r="S154" s="142">
        <v>0</v>
      </c>
      <c r="T154" s="143">
        <f>S154*H154</f>
        <v>0</v>
      </c>
      <c r="AR154" s="144" t="s">
        <v>194</v>
      </c>
      <c r="AT154" s="144" t="s">
        <v>189</v>
      </c>
      <c r="AU154" s="144" t="s">
        <v>21</v>
      </c>
      <c r="AY154" s="18" t="s">
        <v>187</v>
      </c>
      <c r="BE154" s="145">
        <f>IF(N154="základní",J154,0)</f>
        <v>0</v>
      </c>
      <c r="BF154" s="145">
        <f>IF(N154="snížená",J154,0)</f>
        <v>0</v>
      </c>
      <c r="BG154" s="145">
        <f>IF(N154="zákl. přenesená",J154,0)</f>
        <v>0</v>
      </c>
      <c r="BH154" s="145">
        <f>IF(N154="sníž. přenesená",J154,0)</f>
        <v>0</v>
      </c>
      <c r="BI154" s="145">
        <f>IF(N154="nulová",J154,0)</f>
        <v>0</v>
      </c>
      <c r="BJ154" s="18" t="s">
        <v>21</v>
      </c>
      <c r="BK154" s="145">
        <f>ROUND(I154*H154,2)</f>
        <v>0</v>
      </c>
      <c r="BL154" s="18" t="s">
        <v>194</v>
      </c>
      <c r="BM154" s="144" t="s">
        <v>348</v>
      </c>
    </row>
    <row r="155" spans="2:65" s="1" customFormat="1" ht="163.19999999999999">
      <c r="B155" s="33"/>
      <c r="D155" s="147" t="s">
        <v>219</v>
      </c>
      <c r="F155" s="167" t="s">
        <v>1204</v>
      </c>
      <c r="I155" s="168"/>
      <c r="L155" s="33"/>
      <c r="M155" s="169"/>
      <c r="T155" s="57"/>
      <c r="AT155" s="18" t="s">
        <v>219</v>
      </c>
      <c r="AU155" s="18" t="s">
        <v>21</v>
      </c>
    </row>
    <row r="156" spans="2:65" s="1" customFormat="1" ht="16.5" customHeight="1">
      <c r="B156" s="33"/>
      <c r="C156" s="133" t="s">
        <v>272</v>
      </c>
      <c r="D156" s="133" t="s">
        <v>189</v>
      </c>
      <c r="E156" s="134" t="s">
        <v>1205</v>
      </c>
      <c r="F156" s="135" t="s">
        <v>1206</v>
      </c>
      <c r="G156" s="136" t="s">
        <v>1191</v>
      </c>
      <c r="H156" s="137">
        <v>3.8679999999999999</v>
      </c>
      <c r="I156" s="138"/>
      <c r="J156" s="139">
        <f>ROUND(I156*H156,2)</f>
        <v>0</v>
      </c>
      <c r="K156" s="135" t="s">
        <v>1</v>
      </c>
      <c r="L156" s="33"/>
      <c r="M156" s="140" t="s">
        <v>1</v>
      </c>
      <c r="N156" s="141" t="s">
        <v>46</v>
      </c>
      <c r="P156" s="142">
        <f>O156*H156</f>
        <v>0</v>
      </c>
      <c r="Q156" s="142">
        <v>0</v>
      </c>
      <c r="R156" s="142">
        <f>Q156*H156</f>
        <v>0</v>
      </c>
      <c r="S156" s="142">
        <v>0</v>
      </c>
      <c r="T156" s="143">
        <f>S156*H156</f>
        <v>0</v>
      </c>
      <c r="AR156" s="144" t="s">
        <v>194</v>
      </c>
      <c r="AT156" s="144" t="s">
        <v>189</v>
      </c>
      <c r="AU156" s="144" t="s">
        <v>21</v>
      </c>
      <c r="AY156" s="18" t="s">
        <v>187</v>
      </c>
      <c r="BE156" s="145">
        <f>IF(N156="základní",J156,0)</f>
        <v>0</v>
      </c>
      <c r="BF156" s="145">
        <f>IF(N156="snížená",J156,0)</f>
        <v>0</v>
      </c>
      <c r="BG156" s="145">
        <f>IF(N156="zákl. přenesená",J156,0)</f>
        <v>0</v>
      </c>
      <c r="BH156" s="145">
        <f>IF(N156="sníž. přenesená",J156,0)</f>
        <v>0</v>
      </c>
      <c r="BI156" s="145">
        <f>IF(N156="nulová",J156,0)</f>
        <v>0</v>
      </c>
      <c r="BJ156" s="18" t="s">
        <v>21</v>
      </c>
      <c r="BK156" s="145">
        <f>ROUND(I156*H156,2)</f>
        <v>0</v>
      </c>
      <c r="BL156" s="18" t="s">
        <v>194</v>
      </c>
      <c r="BM156" s="144" t="s">
        <v>340</v>
      </c>
    </row>
    <row r="157" spans="2:65" s="1" customFormat="1" ht="124.8">
      <c r="B157" s="33"/>
      <c r="D157" s="147" t="s">
        <v>219</v>
      </c>
      <c r="F157" s="167" t="s">
        <v>1207</v>
      </c>
      <c r="I157" s="168"/>
      <c r="L157" s="33"/>
      <c r="M157" s="169"/>
      <c r="T157" s="57"/>
      <c r="AT157" s="18" t="s">
        <v>219</v>
      </c>
      <c r="AU157" s="18" t="s">
        <v>21</v>
      </c>
    </row>
    <row r="158" spans="2:65" s="11" customFormat="1" ht="25.95" customHeight="1">
      <c r="B158" s="121"/>
      <c r="D158" s="122" t="s">
        <v>80</v>
      </c>
      <c r="E158" s="123" t="s">
        <v>205</v>
      </c>
      <c r="F158" s="123" t="s">
        <v>1208</v>
      </c>
      <c r="I158" s="124"/>
      <c r="J158" s="125">
        <f>BK158</f>
        <v>0</v>
      </c>
      <c r="L158" s="121"/>
      <c r="M158" s="126"/>
      <c r="P158" s="127">
        <f>SUM(P159:P170)</f>
        <v>0</v>
      </c>
      <c r="R158" s="127">
        <f>SUM(R159:R170)</f>
        <v>0</v>
      </c>
      <c r="T158" s="128">
        <f>SUM(T159:T170)</f>
        <v>0</v>
      </c>
      <c r="AR158" s="122" t="s">
        <v>21</v>
      </c>
      <c r="AT158" s="129" t="s">
        <v>80</v>
      </c>
      <c r="AU158" s="129" t="s">
        <v>81</v>
      </c>
      <c r="AY158" s="122" t="s">
        <v>187</v>
      </c>
      <c r="BK158" s="130">
        <f>SUM(BK159:BK170)</f>
        <v>0</v>
      </c>
    </row>
    <row r="159" spans="2:65" s="1" customFormat="1" ht="16.5" customHeight="1">
      <c r="B159" s="33"/>
      <c r="C159" s="133" t="s">
        <v>278</v>
      </c>
      <c r="D159" s="133" t="s">
        <v>189</v>
      </c>
      <c r="E159" s="134" t="s">
        <v>1209</v>
      </c>
      <c r="F159" s="135" t="s">
        <v>1210</v>
      </c>
      <c r="G159" s="136" t="s">
        <v>1161</v>
      </c>
      <c r="H159" s="137">
        <v>0.84899999999999998</v>
      </c>
      <c r="I159" s="138"/>
      <c r="J159" s="139">
        <f>ROUND(I159*H159,2)</f>
        <v>0</v>
      </c>
      <c r="K159" s="135" t="s">
        <v>1</v>
      </c>
      <c r="L159" s="33"/>
      <c r="M159" s="140" t="s">
        <v>1</v>
      </c>
      <c r="N159" s="141" t="s">
        <v>46</v>
      </c>
      <c r="P159" s="142">
        <f>O159*H159</f>
        <v>0</v>
      </c>
      <c r="Q159" s="142">
        <v>0</v>
      </c>
      <c r="R159" s="142">
        <f>Q159*H159</f>
        <v>0</v>
      </c>
      <c r="S159" s="142">
        <v>0</v>
      </c>
      <c r="T159" s="143">
        <f>S159*H159</f>
        <v>0</v>
      </c>
      <c r="AR159" s="144" t="s">
        <v>194</v>
      </c>
      <c r="AT159" s="144" t="s">
        <v>189</v>
      </c>
      <c r="AU159" s="144" t="s">
        <v>21</v>
      </c>
      <c r="AY159" s="18" t="s">
        <v>187</v>
      </c>
      <c r="BE159" s="145">
        <f>IF(N159="základní",J159,0)</f>
        <v>0</v>
      </c>
      <c r="BF159" s="145">
        <f>IF(N159="snížená",J159,0)</f>
        <v>0</v>
      </c>
      <c r="BG159" s="145">
        <f>IF(N159="zákl. přenesená",J159,0)</f>
        <v>0</v>
      </c>
      <c r="BH159" s="145">
        <f>IF(N159="sníž. přenesená",J159,0)</f>
        <v>0</v>
      </c>
      <c r="BI159" s="145">
        <f>IF(N159="nulová",J159,0)</f>
        <v>0</v>
      </c>
      <c r="BJ159" s="18" t="s">
        <v>21</v>
      </c>
      <c r="BK159" s="145">
        <f>ROUND(I159*H159,2)</f>
        <v>0</v>
      </c>
      <c r="BL159" s="18" t="s">
        <v>194</v>
      </c>
      <c r="BM159" s="144" t="s">
        <v>369</v>
      </c>
    </row>
    <row r="160" spans="2:65" s="1" customFormat="1" ht="96">
      <c r="B160" s="33"/>
      <c r="D160" s="147" t="s">
        <v>219</v>
      </c>
      <c r="F160" s="167" t="s">
        <v>1211</v>
      </c>
      <c r="I160" s="168"/>
      <c r="L160" s="33"/>
      <c r="M160" s="169"/>
      <c r="T160" s="57"/>
      <c r="AT160" s="18" t="s">
        <v>219</v>
      </c>
      <c r="AU160" s="18" t="s">
        <v>21</v>
      </c>
    </row>
    <row r="161" spans="2:65" s="1" customFormat="1" ht="16.5" customHeight="1">
      <c r="B161" s="33"/>
      <c r="C161" s="133" t="s">
        <v>284</v>
      </c>
      <c r="D161" s="133" t="s">
        <v>189</v>
      </c>
      <c r="E161" s="134" t="s">
        <v>1212</v>
      </c>
      <c r="F161" s="135" t="s">
        <v>1213</v>
      </c>
      <c r="G161" s="136" t="s">
        <v>1161</v>
      </c>
      <c r="H161" s="137">
        <v>4.4039999999999999</v>
      </c>
      <c r="I161" s="138"/>
      <c r="J161" s="139">
        <f>ROUND(I161*H161,2)</f>
        <v>0</v>
      </c>
      <c r="K161" s="135" t="s">
        <v>1</v>
      </c>
      <c r="L161" s="33"/>
      <c r="M161" s="140" t="s">
        <v>1</v>
      </c>
      <c r="N161" s="141" t="s">
        <v>46</v>
      </c>
      <c r="P161" s="142">
        <f>O161*H161</f>
        <v>0</v>
      </c>
      <c r="Q161" s="142">
        <v>0</v>
      </c>
      <c r="R161" s="142">
        <f>Q161*H161</f>
        <v>0</v>
      </c>
      <c r="S161" s="142">
        <v>0</v>
      </c>
      <c r="T161" s="143">
        <f>S161*H161</f>
        <v>0</v>
      </c>
      <c r="AR161" s="144" t="s">
        <v>194</v>
      </c>
      <c r="AT161" s="144" t="s">
        <v>189</v>
      </c>
      <c r="AU161" s="144" t="s">
        <v>21</v>
      </c>
      <c r="AY161" s="18" t="s">
        <v>187</v>
      </c>
      <c r="BE161" s="145">
        <f>IF(N161="základní",J161,0)</f>
        <v>0</v>
      </c>
      <c r="BF161" s="145">
        <f>IF(N161="snížená",J161,0)</f>
        <v>0</v>
      </c>
      <c r="BG161" s="145">
        <f>IF(N161="zákl. přenesená",J161,0)</f>
        <v>0</v>
      </c>
      <c r="BH161" s="145">
        <f>IF(N161="sníž. přenesená",J161,0)</f>
        <v>0</v>
      </c>
      <c r="BI161" s="145">
        <f>IF(N161="nulová",J161,0)</f>
        <v>0</v>
      </c>
      <c r="BJ161" s="18" t="s">
        <v>21</v>
      </c>
      <c r="BK161" s="145">
        <f>ROUND(I161*H161,2)</f>
        <v>0</v>
      </c>
      <c r="BL161" s="18" t="s">
        <v>194</v>
      </c>
      <c r="BM161" s="144" t="s">
        <v>380</v>
      </c>
    </row>
    <row r="162" spans="2:65" s="1" customFormat="1" ht="124.8">
      <c r="B162" s="33"/>
      <c r="D162" s="147" t="s">
        <v>219</v>
      </c>
      <c r="F162" s="167" t="s">
        <v>1214</v>
      </c>
      <c r="I162" s="168"/>
      <c r="L162" s="33"/>
      <c r="M162" s="169"/>
      <c r="T162" s="57"/>
      <c r="AT162" s="18" t="s">
        <v>219</v>
      </c>
      <c r="AU162" s="18" t="s">
        <v>21</v>
      </c>
    </row>
    <row r="163" spans="2:65" s="1" customFormat="1" ht="16.5" customHeight="1">
      <c r="B163" s="33"/>
      <c r="C163" s="133" t="s">
        <v>289</v>
      </c>
      <c r="D163" s="133" t="s">
        <v>189</v>
      </c>
      <c r="E163" s="134" t="s">
        <v>1215</v>
      </c>
      <c r="F163" s="135" t="s">
        <v>1216</v>
      </c>
      <c r="G163" s="136" t="s">
        <v>1161</v>
      </c>
      <c r="H163" s="137">
        <v>3.2280000000000002</v>
      </c>
      <c r="I163" s="138"/>
      <c r="J163" s="139">
        <f>ROUND(I163*H163,2)</f>
        <v>0</v>
      </c>
      <c r="K163" s="135" t="s">
        <v>1</v>
      </c>
      <c r="L163" s="33"/>
      <c r="M163" s="140" t="s">
        <v>1</v>
      </c>
      <c r="N163" s="141" t="s">
        <v>46</v>
      </c>
      <c r="P163" s="142">
        <f>O163*H163</f>
        <v>0</v>
      </c>
      <c r="Q163" s="142">
        <v>0</v>
      </c>
      <c r="R163" s="142">
        <f>Q163*H163</f>
        <v>0</v>
      </c>
      <c r="S163" s="142">
        <v>0</v>
      </c>
      <c r="T163" s="143">
        <f>S163*H163</f>
        <v>0</v>
      </c>
      <c r="AR163" s="144" t="s">
        <v>194</v>
      </c>
      <c r="AT163" s="144" t="s">
        <v>189</v>
      </c>
      <c r="AU163" s="144" t="s">
        <v>21</v>
      </c>
      <c r="AY163" s="18" t="s">
        <v>187</v>
      </c>
      <c r="BE163" s="145">
        <f>IF(N163="základní",J163,0)</f>
        <v>0</v>
      </c>
      <c r="BF163" s="145">
        <f>IF(N163="snížená",J163,0)</f>
        <v>0</v>
      </c>
      <c r="BG163" s="145">
        <f>IF(N163="zákl. přenesená",J163,0)</f>
        <v>0</v>
      </c>
      <c r="BH163" s="145">
        <f>IF(N163="sníž. přenesená",J163,0)</f>
        <v>0</v>
      </c>
      <c r="BI163" s="145">
        <f>IF(N163="nulová",J163,0)</f>
        <v>0</v>
      </c>
      <c r="BJ163" s="18" t="s">
        <v>21</v>
      </c>
      <c r="BK163" s="145">
        <f>ROUND(I163*H163,2)</f>
        <v>0</v>
      </c>
      <c r="BL163" s="18" t="s">
        <v>194</v>
      </c>
      <c r="BM163" s="144" t="s">
        <v>395</v>
      </c>
    </row>
    <row r="164" spans="2:65" s="1" customFormat="1" ht="172.8">
      <c r="B164" s="33"/>
      <c r="D164" s="147" t="s">
        <v>219</v>
      </c>
      <c r="F164" s="167" t="s">
        <v>1217</v>
      </c>
      <c r="I164" s="168"/>
      <c r="L164" s="33"/>
      <c r="M164" s="169"/>
      <c r="T164" s="57"/>
      <c r="AT164" s="18" t="s">
        <v>219</v>
      </c>
      <c r="AU164" s="18" t="s">
        <v>21</v>
      </c>
    </row>
    <row r="165" spans="2:65" s="1" customFormat="1" ht="16.5" customHeight="1">
      <c r="B165" s="33"/>
      <c r="C165" s="133" t="s">
        <v>294</v>
      </c>
      <c r="D165" s="133" t="s">
        <v>189</v>
      </c>
      <c r="E165" s="134" t="s">
        <v>1218</v>
      </c>
      <c r="F165" s="135" t="s">
        <v>1219</v>
      </c>
      <c r="G165" s="136" t="s">
        <v>1191</v>
      </c>
      <c r="H165" s="137">
        <v>0.245</v>
      </c>
      <c r="I165" s="138"/>
      <c r="J165" s="139">
        <f>ROUND(I165*H165,2)</f>
        <v>0</v>
      </c>
      <c r="K165" s="135" t="s">
        <v>1</v>
      </c>
      <c r="L165" s="33"/>
      <c r="M165" s="140" t="s">
        <v>1</v>
      </c>
      <c r="N165" s="141" t="s">
        <v>46</v>
      </c>
      <c r="P165" s="142">
        <f>O165*H165</f>
        <v>0</v>
      </c>
      <c r="Q165" s="142">
        <v>0</v>
      </c>
      <c r="R165" s="142">
        <f>Q165*H165</f>
        <v>0</v>
      </c>
      <c r="S165" s="142">
        <v>0</v>
      </c>
      <c r="T165" s="143">
        <f>S165*H165</f>
        <v>0</v>
      </c>
      <c r="AR165" s="144" t="s">
        <v>194</v>
      </c>
      <c r="AT165" s="144" t="s">
        <v>189</v>
      </c>
      <c r="AU165" s="144" t="s">
        <v>21</v>
      </c>
      <c r="AY165" s="18" t="s">
        <v>187</v>
      </c>
      <c r="BE165" s="145">
        <f>IF(N165="základní",J165,0)</f>
        <v>0</v>
      </c>
      <c r="BF165" s="145">
        <f>IF(N165="snížená",J165,0)</f>
        <v>0</v>
      </c>
      <c r="BG165" s="145">
        <f>IF(N165="zákl. přenesená",J165,0)</f>
        <v>0</v>
      </c>
      <c r="BH165" s="145">
        <f>IF(N165="sníž. přenesená",J165,0)</f>
        <v>0</v>
      </c>
      <c r="BI165" s="145">
        <f>IF(N165="nulová",J165,0)</f>
        <v>0</v>
      </c>
      <c r="BJ165" s="18" t="s">
        <v>21</v>
      </c>
      <c r="BK165" s="145">
        <f>ROUND(I165*H165,2)</f>
        <v>0</v>
      </c>
      <c r="BL165" s="18" t="s">
        <v>194</v>
      </c>
      <c r="BM165" s="144" t="s">
        <v>407</v>
      </c>
    </row>
    <row r="166" spans="2:65" s="1" customFormat="1" ht="124.8">
      <c r="B166" s="33"/>
      <c r="D166" s="147" t="s">
        <v>219</v>
      </c>
      <c r="F166" s="167" t="s">
        <v>1220</v>
      </c>
      <c r="I166" s="168"/>
      <c r="L166" s="33"/>
      <c r="M166" s="169"/>
      <c r="T166" s="57"/>
      <c r="AT166" s="18" t="s">
        <v>219</v>
      </c>
      <c r="AU166" s="18" t="s">
        <v>21</v>
      </c>
    </row>
    <row r="167" spans="2:65" s="1" customFormat="1" ht="16.5" customHeight="1">
      <c r="B167" s="33"/>
      <c r="C167" s="133" t="s">
        <v>299</v>
      </c>
      <c r="D167" s="133" t="s">
        <v>189</v>
      </c>
      <c r="E167" s="134" t="s">
        <v>1221</v>
      </c>
      <c r="F167" s="135" t="s">
        <v>1222</v>
      </c>
      <c r="G167" s="136" t="s">
        <v>1161</v>
      </c>
      <c r="H167" s="137">
        <v>17.498000000000001</v>
      </c>
      <c r="I167" s="138"/>
      <c r="J167" s="139">
        <f>ROUND(I167*H167,2)</f>
        <v>0</v>
      </c>
      <c r="K167" s="135" t="s">
        <v>1</v>
      </c>
      <c r="L167" s="33"/>
      <c r="M167" s="140" t="s">
        <v>1</v>
      </c>
      <c r="N167" s="141" t="s">
        <v>46</v>
      </c>
      <c r="P167" s="142">
        <f>O167*H167</f>
        <v>0</v>
      </c>
      <c r="Q167" s="142">
        <v>0</v>
      </c>
      <c r="R167" s="142">
        <f>Q167*H167</f>
        <v>0</v>
      </c>
      <c r="S167" s="142">
        <v>0</v>
      </c>
      <c r="T167" s="143">
        <f>S167*H167</f>
        <v>0</v>
      </c>
      <c r="AR167" s="144" t="s">
        <v>194</v>
      </c>
      <c r="AT167" s="144" t="s">
        <v>189</v>
      </c>
      <c r="AU167" s="144" t="s">
        <v>21</v>
      </c>
      <c r="AY167" s="18" t="s">
        <v>187</v>
      </c>
      <c r="BE167" s="145">
        <f>IF(N167="základní",J167,0)</f>
        <v>0</v>
      </c>
      <c r="BF167" s="145">
        <f>IF(N167="snížená",J167,0)</f>
        <v>0</v>
      </c>
      <c r="BG167" s="145">
        <f>IF(N167="zákl. přenesená",J167,0)</f>
        <v>0</v>
      </c>
      <c r="BH167" s="145">
        <f>IF(N167="sníž. přenesená",J167,0)</f>
        <v>0</v>
      </c>
      <c r="BI167" s="145">
        <f>IF(N167="nulová",J167,0)</f>
        <v>0</v>
      </c>
      <c r="BJ167" s="18" t="s">
        <v>21</v>
      </c>
      <c r="BK167" s="145">
        <f>ROUND(I167*H167,2)</f>
        <v>0</v>
      </c>
      <c r="BL167" s="18" t="s">
        <v>194</v>
      </c>
      <c r="BM167" s="144" t="s">
        <v>419</v>
      </c>
    </row>
    <row r="168" spans="2:65" s="1" customFormat="1" ht="163.19999999999999">
      <c r="B168" s="33"/>
      <c r="D168" s="147" t="s">
        <v>219</v>
      </c>
      <c r="F168" s="167" t="s">
        <v>1223</v>
      </c>
      <c r="I168" s="168"/>
      <c r="L168" s="33"/>
      <c r="M168" s="169"/>
      <c r="T168" s="57"/>
      <c r="AT168" s="18" t="s">
        <v>219</v>
      </c>
      <c r="AU168" s="18" t="s">
        <v>21</v>
      </c>
    </row>
    <row r="169" spans="2:65" s="1" customFormat="1" ht="16.5" customHeight="1">
      <c r="B169" s="33"/>
      <c r="C169" s="133" t="s">
        <v>7</v>
      </c>
      <c r="D169" s="133" t="s">
        <v>189</v>
      </c>
      <c r="E169" s="134" t="s">
        <v>1224</v>
      </c>
      <c r="F169" s="135" t="s">
        <v>1225</v>
      </c>
      <c r="G169" s="136" t="s">
        <v>1191</v>
      </c>
      <c r="H169" s="137">
        <v>4.1210000000000004</v>
      </c>
      <c r="I169" s="138"/>
      <c r="J169" s="139">
        <f>ROUND(I169*H169,2)</f>
        <v>0</v>
      </c>
      <c r="K169" s="135" t="s">
        <v>1</v>
      </c>
      <c r="L169" s="33"/>
      <c r="M169" s="140" t="s">
        <v>1</v>
      </c>
      <c r="N169" s="141" t="s">
        <v>46</v>
      </c>
      <c r="P169" s="142">
        <f>O169*H169</f>
        <v>0</v>
      </c>
      <c r="Q169" s="142">
        <v>0</v>
      </c>
      <c r="R169" s="142">
        <f>Q169*H169</f>
        <v>0</v>
      </c>
      <c r="S169" s="142">
        <v>0</v>
      </c>
      <c r="T169" s="143">
        <f>S169*H169</f>
        <v>0</v>
      </c>
      <c r="AR169" s="144" t="s">
        <v>194</v>
      </c>
      <c r="AT169" s="144" t="s">
        <v>189</v>
      </c>
      <c r="AU169" s="144" t="s">
        <v>21</v>
      </c>
      <c r="AY169" s="18" t="s">
        <v>187</v>
      </c>
      <c r="BE169" s="145">
        <f>IF(N169="základní",J169,0)</f>
        <v>0</v>
      </c>
      <c r="BF169" s="145">
        <f>IF(N169="snížená",J169,0)</f>
        <v>0</v>
      </c>
      <c r="BG169" s="145">
        <f>IF(N169="zákl. přenesená",J169,0)</f>
        <v>0</v>
      </c>
      <c r="BH169" s="145">
        <f>IF(N169="sníž. přenesená",J169,0)</f>
        <v>0</v>
      </c>
      <c r="BI169" s="145">
        <f>IF(N169="nulová",J169,0)</f>
        <v>0</v>
      </c>
      <c r="BJ169" s="18" t="s">
        <v>21</v>
      </c>
      <c r="BK169" s="145">
        <f>ROUND(I169*H169,2)</f>
        <v>0</v>
      </c>
      <c r="BL169" s="18" t="s">
        <v>194</v>
      </c>
      <c r="BM169" s="144" t="s">
        <v>429</v>
      </c>
    </row>
    <row r="170" spans="2:65" s="1" customFormat="1" ht="134.4">
      <c r="B170" s="33"/>
      <c r="D170" s="147" t="s">
        <v>219</v>
      </c>
      <c r="F170" s="167" t="s">
        <v>1226</v>
      </c>
      <c r="I170" s="168"/>
      <c r="L170" s="33"/>
      <c r="M170" s="169"/>
      <c r="T170" s="57"/>
      <c r="AT170" s="18" t="s">
        <v>219</v>
      </c>
      <c r="AU170" s="18" t="s">
        <v>21</v>
      </c>
    </row>
    <row r="171" spans="2:65" s="11" customFormat="1" ht="25.95" customHeight="1">
      <c r="B171" s="121"/>
      <c r="D171" s="122" t="s">
        <v>80</v>
      </c>
      <c r="E171" s="123" t="s">
        <v>194</v>
      </c>
      <c r="F171" s="123" t="s">
        <v>271</v>
      </c>
      <c r="I171" s="124"/>
      <c r="J171" s="125">
        <f>BK171</f>
        <v>0</v>
      </c>
      <c r="L171" s="121"/>
      <c r="M171" s="126"/>
      <c r="P171" s="127">
        <f>SUM(P172:P183)</f>
        <v>0</v>
      </c>
      <c r="R171" s="127">
        <f>SUM(R172:R183)</f>
        <v>0</v>
      </c>
      <c r="T171" s="128">
        <f>SUM(T172:T183)</f>
        <v>0</v>
      </c>
      <c r="AR171" s="122" t="s">
        <v>21</v>
      </c>
      <c r="AT171" s="129" t="s">
        <v>80</v>
      </c>
      <c r="AU171" s="129" t="s">
        <v>81</v>
      </c>
      <c r="AY171" s="122" t="s">
        <v>187</v>
      </c>
      <c r="BK171" s="130">
        <f>SUM(BK172:BK183)</f>
        <v>0</v>
      </c>
    </row>
    <row r="172" spans="2:65" s="1" customFormat="1" ht="16.5" customHeight="1">
      <c r="B172" s="33"/>
      <c r="C172" s="133" t="s">
        <v>308</v>
      </c>
      <c r="D172" s="133" t="s">
        <v>189</v>
      </c>
      <c r="E172" s="134" t="s">
        <v>1227</v>
      </c>
      <c r="F172" s="135" t="s">
        <v>1228</v>
      </c>
      <c r="G172" s="136" t="s">
        <v>1161</v>
      </c>
      <c r="H172" s="137">
        <v>16.38</v>
      </c>
      <c r="I172" s="138"/>
      <c r="J172" s="139">
        <f>ROUND(I172*H172,2)</f>
        <v>0</v>
      </c>
      <c r="K172" s="135" t="s">
        <v>1</v>
      </c>
      <c r="L172" s="33"/>
      <c r="M172" s="140" t="s">
        <v>1</v>
      </c>
      <c r="N172" s="141" t="s">
        <v>46</v>
      </c>
      <c r="P172" s="142">
        <f>O172*H172</f>
        <v>0</v>
      </c>
      <c r="Q172" s="142">
        <v>0</v>
      </c>
      <c r="R172" s="142">
        <f>Q172*H172</f>
        <v>0</v>
      </c>
      <c r="S172" s="142">
        <v>0</v>
      </c>
      <c r="T172" s="143">
        <f>S172*H172</f>
        <v>0</v>
      </c>
      <c r="AR172" s="144" t="s">
        <v>194</v>
      </c>
      <c r="AT172" s="144" t="s">
        <v>189</v>
      </c>
      <c r="AU172" s="144" t="s">
        <v>21</v>
      </c>
      <c r="AY172" s="18" t="s">
        <v>187</v>
      </c>
      <c r="BE172" s="145">
        <f>IF(N172="základní",J172,0)</f>
        <v>0</v>
      </c>
      <c r="BF172" s="145">
        <f>IF(N172="snížená",J172,0)</f>
        <v>0</v>
      </c>
      <c r="BG172" s="145">
        <f>IF(N172="zákl. přenesená",J172,0)</f>
        <v>0</v>
      </c>
      <c r="BH172" s="145">
        <f>IF(N172="sníž. přenesená",J172,0)</f>
        <v>0</v>
      </c>
      <c r="BI172" s="145">
        <f>IF(N172="nulová",J172,0)</f>
        <v>0</v>
      </c>
      <c r="BJ172" s="18" t="s">
        <v>21</v>
      </c>
      <c r="BK172" s="145">
        <f>ROUND(I172*H172,2)</f>
        <v>0</v>
      </c>
      <c r="BL172" s="18" t="s">
        <v>194</v>
      </c>
      <c r="BM172" s="144" t="s">
        <v>441</v>
      </c>
    </row>
    <row r="173" spans="2:65" s="1" customFormat="1" ht="163.19999999999999">
      <c r="B173" s="33"/>
      <c r="D173" s="147" t="s">
        <v>219</v>
      </c>
      <c r="F173" s="167" t="s">
        <v>1229</v>
      </c>
      <c r="I173" s="168"/>
      <c r="L173" s="33"/>
      <c r="M173" s="169"/>
      <c r="T173" s="57"/>
      <c r="AT173" s="18" t="s">
        <v>219</v>
      </c>
      <c r="AU173" s="18" t="s">
        <v>21</v>
      </c>
    </row>
    <row r="174" spans="2:65" s="1" customFormat="1" ht="16.5" customHeight="1">
      <c r="B174" s="33"/>
      <c r="C174" s="133" t="s">
        <v>317</v>
      </c>
      <c r="D174" s="133" t="s">
        <v>189</v>
      </c>
      <c r="E174" s="134" t="s">
        <v>1230</v>
      </c>
      <c r="F174" s="135" t="s">
        <v>1231</v>
      </c>
      <c r="G174" s="136" t="s">
        <v>1191</v>
      </c>
      <c r="H174" s="137">
        <v>5.1429999999999998</v>
      </c>
      <c r="I174" s="138"/>
      <c r="J174" s="139">
        <f>ROUND(I174*H174,2)</f>
        <v>0</v>
      </c>
      <c r="K174" s="135" t="s">
        <v>1</v>
      </c>
      <c r="L174" s="33"/>
      <c r="M174" s="140" t="s">
        <v>1</v>
      </c>
      <c r="N174" s="141" t="s">
        <v>46</v>
      </c>
      <c r="P174" s="142">
        <f>O174*H174</f>
        <v>0</v>
      </c>
      <c r="Q174" s="142">
        <v>0</v>
      </c>
      <c r="R174" s="142">
        <f>Q174*H174</f>
        <v>0</v>
      </c>
      <c r="S174" s="142">
        <v>0</v>
      </c>
      <c r="T174" s="143">
        <f>S174*H174</f>
        <v>0</v>
      </c>
      <c r="AR174" s="144" t="s">
        <v>194</v>
      </c>
      <c r="AT174" s="144" t="s">
        <v>189</v>
      </c>
      <c r="AU174" s="144" t="s">
        <v>21</v>
      </c>
      <c r="AY174" s="18" t="s">
        <v>187</v>
      </c>
      <c r="BE174" s="145">
        <f>IF(N174="základní",J174,0)</f>
        <v>0</v>
      </c>
      <c r="BF174" s="145">
        <f>IF(N174="snížená",J174,0)</f>
        <v>0</v>
      </c>
      <c r="BG174" s="145">
        <f>IF(N174="zákl. přenesená",J174,0)</f>
        <v>0</v>
      </c>
      <c r="BH174" s="145">
        <f>IF(N174="sníž. přenesená",J174,0)</f>
        <v>0</v>
      </c>
      <c r="BI174" s="145">
        <f>IF(N174="nulová",J174,0)</f>
        <v>0</v>
      </c>
      <c r="BJ174" s="18" t="s">
        <v>21</v>
      </c>
      <c r="BK174" s="145">
        <f>ROUND(I174*H174,2)</f>
        <v>0</v>
      </c>
      <c r="BL174" s="18" t="s">
        <v>194</v>
      </c>
      <c r="BM174" s="144" t="s">
        <v>451</v>
      </c>
    </row>
    <row r="175" spans="2:65" s="1" customFormat="1" ht="124.8">
      <c r="B175" s="33"/>
      <c r="D175" s="147" t="s">
        <v>219</v>
      </c>
      <c r="F175" s="167" t="s">
        <v>1232</v>
      </c>
      <c r="I175" s="168"/>
      <c r="L175" s="33"/>
      <c r="M175" s="169"/>
      <c r="T175" s="57"/>
      <c r="AT175" s="18" t="s">
        <v>219</v>
      </c>
      <c r="AU175" s="18" t="s">
        <v>21</v>
      </c>
    </row>
    <row r="176" spans="2:65" s="1" customFormat="1" ht="16.5" customHeight="1">
      <c r="B176" s="33"/>
      <c r="C176" s="133" t="s">
        <v>323</v>
      </c>
      <c r="D176" s="133" t="s">
        <v>189</v>
      </c>
      <c r="E176" s="134" t="s">
        <v>1233</v>
      </c>
      <c r="F176" s="135" t="s">
        <v>1234</v>
      </c>
      <c r="G176" s="136" t="s">
        <v>1161</v>
      </c>
      <c r="H176" s="137">
        <v>8.48</v>
      </c>
      <c r="I176" s="138"/>
      <c r="J176" s="139">
        <f>ROUND(I176*H176,2)</f>
        <v>0</v>
      </c>
      <c r="K176" s="135" t="s">
        <v>1</v>
      </c>
      <c r="L176" s="33"/>
      <c r="M176" s="140" t="s">
        <v>1</v>
      </c>
      <c r="N176" s="141" t="s">
        <v>46</v>
      </c>
      <c r="P176" s="142">
        <f>O176*H176</f>
        <v>0</v>
      </c>
      <c r="Q176" s="142">
        <v>0</v>
      </c>
      <c r="R176" s="142">
        <f>Q176*H176</f>
        <v>0</v>
      </c>
      <c r="S176" s="142">
        <v>0</v>
      </c>
      <c r="T176" s="143">
        <f>S176*H176</f>
        <v>0</v>
      </c>
      <c r="AR176" s="144" t="s">
        <v>194</v>
      </c>
      <c r="AT176" s="144" t="s">
        <v>189</v>
      </c>
      <c r="AU176" s="144" t="s">
        <v>21</v>
      </c>
      <c r="AY176" s="18" t="s">
        <v>187</v>
      </c>
      <c r="BE176" s="145">
        <f>IF(N176="základní",J176,0)</f>
        <v>0</v>
      </c>
      <c r="BF176" s="145">
        <f>IF(N176="snížená",J176,0)</f>
        <v>0</v>
      </c>
      <c r="BG176" s="145">
        <f>IF(N176="zákl. přenesená",J176,0)</f>
        <v>0</v>
      </c>
      <c r="BH176" s="145">
        <f>IF(N176="sníž. přenesená",J176,0)</f>
        <v>0</v>
      </c>
      <c r="BI176" s="145">
        <f>IF(N176="nulová",J176,0)</f>
        <v>0</v>
      </c>
      <c r="BJ176" s="18" t="s">
        <v>21</v>
      </c>
      <c r="BK176" s="145">
        <f>ROUND(I176*H176,2)</f>
        <v>0</v>
      </c>
      <c r="BL176" s="18" t="s">
        <v>194</v>
      </c>
      <c r="BM176" s="144" t="s">
        <v>461</v>
      </c>
    </row>
    <row r="177" spans="2:65" s="1" customFormat="1" ht="163.19999999999999">
      <c r="B177" s="33"/>
      <c r="D177" s="147" t="s">
        <v>219</v>
      </c>
      <c r="F177" s="167" t="s">
        <v>1235</v>
      </c>
      <c r="I177" s="168"/>
      <c r="L177" s="33"/>
      <c r="M177" s="169"/>
      <c r="T177" s="57"/>
      <c r="AT177" s="18" t="s">
        <v>219</v>
      </c>
      <c r="AU177" s="18" t="s">
        <v>21</v>
      </c>
    </row>
    <row r="178" spans="2:65" s="1" customFormat="1" ht="16.5" customHeight="1">
      <c r="B178" s="33"/>
      <c r="C178" s="133" t="s">
        <v>329</v>
      </c>
      <c r="D178" s="133" t="s">
        <v>189</v>
      </c>
      <c r="E178" s="134" t="s">
        <v>1236</v>
      </c>
      <c r="F178" s="135" t="s">
        <v>1237</v>
      </c>
      <c r="G178" s="136" t="s">
        <v>1161</v>
      </c>
      <c r="H178" s="137">
        <v>3.2</v>
      </c>
      <c r="I178" s="138"/>
      <c r="J178" s="139">
        <f>ROUND(I178*H178,2)</f>
        <v>0</v>
      </c>
      <c r="K178" s="135" t="s">
        <v>1</v>
      </c>
      <c r="L178" s="33"/>
      <c r="M178" s="140" t="s">
        <v>1</v>
      </c>
      <c r="N178" s="141" t="s">
        <v>46</v>
      </c>
      <c r="P178" s="142">
        <f>O178*H178</f>
        <v>0</v>
      </c>
      <c r="Q178" s="142">
        <v>0</v>
      </c>
      <c r="R178" s="142">
        <f>Q178*H178</f>
        <v>0</v>
      </c>
      <c r="S178" s="142">
        <v>0</v>
      </c>
      <c r="T178" s="143">
        <f>S178*H178</f>
        <v>0</v>
      </c>
      <c r="AR178" s="144" t="s">
        <v>194</v>
      </c>
      <c r="AT178" s="144" t="s">
        <v>189</v>
      </c>
      <c r="AU178" s="144" t="s">
        <v>21</v>
      </c>
      <c r="AY178" s="18" t="s">
        <v>187</v>
      </c>
      <c r="BE178" s="145">
        <f>IF(N178="základní",J178,0)</f>
        <v>0</v>
      </c>
      <c r="BF178" s="145">
        <f>IF(N178="snížená",J178,0)</f>
        <v>0</v>
      </c>
      <c r="BG178" s="145">
        <f>IF(N178="zákl. přenesená",J178,0)</f>
        <v>0</v>
      </c>
      <c r="BH178" s="145">
        <f>IF(N178="sníž. přenesená",J178,0)</f>
        <v>0</v>
      </c>
      <c r="BI178" s="145">
        <f>IF(N178="nulová",J178,0)</f>
        <v>0</v>
      </c>
      <c r="BJ178" s="18" t="s">
        <v>21</v>
      </c>
      <c r="BK178" s="145">
        <f>ROUND(I178*H178,2)</f>
        <v>0</v>
      </c>
      <c r="BL178" s="18" t="s">
        <v>194</v>
      </c>
      <c r="BM178" s="144" t="s">
        <v>472</v>
      </c>
    </row>
    <row r="179" spans="2:65" s="1" customFormat="1" ht="163.19999999999999">
      <c r="B179" s="33"/>
      <c r="D179" s="147" t="s">
        <v>219</v>
      </c>
      <c r="F179" s="167" t="s">
        <v>1238</v>
      </c>
      <c r="I179" s="168"/>
      <c r="L179" s="33"/>
      <c r="M179" s="169"/>
      <c r="T179" s="57"/>
      <c r="AT179" s="18" t="s">
        <v>219</v>
      </c>
      <c r="AU179" s="18" t="s">
        <v>21</v>
      </c>
    </row>
    <row r="180" spans="2:65" s="1" customFormat="1" ht="16.5" customHeight="1">
      <c r="B180" s="33"/>
      <c r="C180" s="133" t="s">
        <v>336</v>
      </c>
      <c r="D180" s="133" t="s">
        <v>189</v>
      </c>
      <c r="E180" s="134" t="s">
        <v>1239</v>
      </c>
      <c r="F180" s="135" t="s">
        <v>1240</v>
      </c>
      <c r="G180" s="136" t="s">
        <v>1161</v>
      </c>
      <c r="H180" s="137">
        <v>18.2</v>
      </c>
      <c r="I180" s="138"/>
      <c r="J180" s="139">
        <f>ROUND(I180*H180,2)</f>
        <v>0</v>
      </c>
      <c r="K180" s="135" t="s">
        <v>1</v>
      </c>
      <c r="L180" s="33"/>
      <c r="M180" s="140" t="s">
        <v>1</v>
      </c>
      <c r="N180" s="141" t="s">
        <v>46</v>
      </c>
      <c r="P180" s="142">
        <f>O180*H180</f>
        <v>0</v>
      </c>
      <c r="Q180" s="142">
        <v>0</v>
      </c>
      <c r="R180" s="142">
        <f>Q180*H180</f>
        <v>0</v>
      </c>
      <c r="S180" s="142">
        <v>0</v>
      </c>
      <c r="T180" s="143">
        <f>S180*H180</f>
        <v>0</v>
      </c>
      <c r="AR180" s="144" t="s">
        <v>194</v>
      </c>
      <c r="AT180" s="144" t="s">
        <v>189</v>
      </c>
      <c r="AU180" s="144" t="s">
        <v>21</v>
      </c>
      <c r="AY180" s="18" t="s">
        <v>187</v>
      </c>
      <c r="BE180" s="145">
        <f>IF(N180="základní",J180,0)</f>
        <v>0</v>
      </c>
      <c r="BF180" s="145">
        <f>IF(N180="snížená",J180,0)</f>
        <v>0</v>
      </c>
      <c r="BG180" s="145">
        <f>IF(N180="zákl. přenesená",J180,0)</f>
        <v>0</v>
      </c>
      <c r="BH180" s="145">
        <f>IF(N180="sníž. přenesená",J180,0)</f>
        <v>0</v>
      </c>
      <c r="BI180" s="145">
        <f>IF(N180="nulová",J180,0)</f>
        <v>0</v>
      </c>
      <c r="BJ180" s="18" t="s">
        <v>21</v>
      </c>
      <c r="BK180" s="145">
        <f>ROUND(I180*H180,2)</f>
        <v>0</v>
      </c>
      <c r="BL180" s="18" t="s">
        <v>194</v>
      </c>
      <c r="BM180" s="144" t="s">
        <v>482</v>
      </c>
    </row>
    <row r="181" spans="2:65" s="1" customFormat="1" ht="48">
      <c r="B181" s="33"/>
      <c r="D181" s="147" t="s">
        <v>219</v>
      </c>
      <c r="F181" s="167" t="s">
        <v>1241</v>
      </c>
      <c r="I181" s="168"/>
      <c r="L181" s="33"/>
      <c r="M181" s="169"/>
      <c r="T181" s="57"/>
      <c r="AT181" s="18" t="s">
        <v>219</v>
      </c>
      <c r="AU181" s="18" t="s">
        <v>21</v>
      </c>
    </row>
    <row r="182" spans="2:65" s="1" customFormat="1" ht="16.5" customHeight="1">
      <c r="B182" s="33"/>
      <c r="C182" s="133" t="s">
        <v>342</v>
      </c>
      <c r="D182" s="133" t="s">
        <v>189</v>
      </c>
      <c r="E182" s="134" t="s">
        <v>1242</v>
      </c>
      <c r="F182" s="135" t="s">
        <v>1243</v>
      </c>
      <c r="G182" s="136" t="s">
        <v>1161</v>
      </c>
      <c r="H182" s="137">
        <v>7.95</v>
      </c>
      <c r="I182" s="138"/>
      <c r="J182" s="139">
        <f>ROUND(I182*H182,2)</f>
        <v>0</v>
      </c>
      <c r="K182" s="135" t="s">
        <v>1</v>
      </c>
      <c r="L182" s="33"/>
      <c r="M182" s="140" t="s">
        <v>1</v>
      </c>
      <c r="N182" s="141" t="s">
        <v>46</v>
      </c>
      <c r="P182" s="142">
        <f>O182*H182</f>
        <v>0</v>
      </c>
      <c r="Q182" s="142">
        <v>0</v>
      </c>
      <c r="R182" s="142">
        <f>Q182*H182</f>
        <v>0</v>
      </c>
      <c r="S182" s="142">
        <v>0</v>
      </c>
      <c r="T182" s="143">
        <f>S182*H182</f>
        <v>0</v>
      </c>
      <c r="AR182" s="144" t="s">
        <v>194</v>
      </c>
      <c r="AT182" s="144" t="s">
        <v>189</v>
      </c>
      <c r="AU182" s="144" t="s">
        <v>21</v>
      </c>
      <c r="AY182" s="18" t="s">
        <v>187</v>
      </c>
      <c r="BE182" s="145">
        <f>IF(N182="základní",J182,0)</f>
        <v>0</v>
      </c>
      <c r="BF182" s="145">
        <f>IF(N182="snížená",J182,0)</f>
        <v>0</v>
      </c>
      <c r="BG182" s="145">
        <f>IF(N182="zákl. přenesená",J182,0)</f>
        <v>0</v>
      </c>
      <c r="BH182" s="145">
        <f>IF(N182="sníž. přenesená",J182,0)</f>
        <v>0</v>
      </c>
      <c r="BI182" s="145">
        <f>IF(N182="nulová",J182,0)</f>
        <v>0</v>
      </c>
      <c r="BJ182" s="18" t="s">
        <v>21</v>
      </c>
      <c r="BK182" s="145">
        <f>ROUND(I182*H182,2)</f>
        <v>0</v>
      </c>
      <c r="BL182" s="18" t="s">
        <v>194</v>
      </c>
      <c r="BM182" s="144" t="s">
        <v>490</v>
      </c>
    </row>
    <row r="183" spans="2:65" s="1" customFormat="1" ht="48">
      <c r="B183" s="33"/>
      <c r="D183" s="147" t="s">
        <v>219</v>
      </c>
      <c r="F183" s="167" t="s">
        <v>1244</v>
      </c>
      <c r="I183" s="168"/>
      <c r="L183" s="33"/>
      <c r="M183" s="169"/>
      <c r="T183" s="57"/>
      <c r="AT183" s="18" t="s">
        <v>219</v>
      </c>
      <c r="AU183" s="18" t="s">
        <v>21</v>
      </c>
    </row>
    <row r="184" spans="2:65" s="11" customFormat="1" ht="25.95" customHeight="1">
      <c r="B184" s="121"/>
      <c r="D184" s="122" t="s">
        <v>80</v>
      </c>
      <c r="E184" s="123" t="s">
        <v>215</v>
      </c>
      <c r="F184" s="123" t="s">
        <v>283</v>
      </c>
      <c r="I184" s="124"/>
      <c r="J184" s="125">
        <f>BK184</f>
        <v>0</v>
      </c>
      <c r="L184" s="121"/>
      <c r="M184" s="126"/>
      <c r="P184" s="127">
        <f>SUM(P185:P186)</f>
        <v>0</v>
      </c>
      <c r="R184" s="127">
        <f>SUM(R185:R186)</f>
        <v>0</v>
      </c>
      <c r="T184" s="128">
        <f>SUM(T185:T186)</f>
        <v>0</v>
      </c>
      <c r="AR184" s="122" t="s">
        <v>21</v>
      </c>
      <c r="AT184" s="129" t="s">
        <v>80</v>
      </c>
      <c r="AU184" s="129" t="s">
        <v>81</v>
      </c>
      <c r="AY184" s="122" t="s">
        <v>187</v>
      </c>
      <c r="BK184" s="130">
        <f>SUM(BK185:BK186)</f>
        <v>0</v>
      </c>
    </row>
    <row r="185" spans="2:65" s="1" customFormat="1" ht="16.5" customHeight="1">
      <c r="B185" s="33"/>
      <c r="C185" s="133" t="s">
        <v>348</v>
      </c>
      <c r="D185" s="133" t="s">
        <v>189</v>
      </c>
      <c r="E185" s="134" t="s">
        <v>1245</v>
      </c>
      <c r="F185" s="135" t="s">
        <v>1246</v>
      </c>
      <c r="G185" s="136" t="s">
        <v>1247</v>
      </c>
      <c r="H185" s="137">
        <v>63.78</v>
      </c>
      <c r="I185" s="138"/>
      <c r="J185" s="139">
        <f>ROUND(I185*H185,2)</f>
        <v>0</v>
      </c>
      <c r="K185" s="135" t="s">
        <v>1</v>
      </c>
      <c r="L185" s="33"/>
      <c r="M185" s="140" t="s">
        <v>1</v>
      </c>
      <c r="N185" s="141" t="s">
        <v>46</v>
      </c>
      <c r="P185" s="142">
        <f>O185*H185</f>
        <v>0</v>
      </c>
      <c r="Q185" s="142">
        <v>0</v>
      </c>
      <c r="R185" s="142">
        <f>Q185*H185</f>
        <v>0</v>
      </c>
      <c r="S185" s="142">
        <v>0</v>
      </c>
      <c r="T185" s="143">
        <f>S185*H185</f>
        <v>0</v>
      </c>
      <c r="AR185" s="144" t="s">
        <v>194</v>
      </c>
      <c r="AT185" s="144" t="s">
        <v>189</v>
      </c>
      <c r="AU185" s="144" t="s">
        <v>21</v>
      </c>
      <c r="AY185" s="18" t="s">
        <v>187</v>
      </c>
      <c r="BE185" s="145">
        <f>IF(N185="základní",J185,0)</f>
        <v>0</v>
      </c>
      <c r="BF185" s="145">
        <f>IF(N185="snížená",J185,0)</f>
        <v>0</v>
      </c>
      <c r="BG185" s="145">
        <f>IF(N185="zákl. přenesená",J185,0)</f>
        <v>0</v>
      </c>
      <c r="BH185" s="145">
        <f>IF(N185="sníž. přenesená",J185,0)</f>
        <v>0</v>
      </c>
      <c r="BI185" s="145">
        <f>IF(N185="nulová",J185,0)</f>
        <v>0</v>
      </c>
      <c r="BJ185" s="18" t="s">
        <v>21</v>
      </c>
      <c r="BK185" s="145">
        <f>ROUND(I185*H185,2)</f>
        <v>0</v>
      </c>
      <c r="BL185" s="18" t="s">
        <v>194</v>
      </c>
      <c r="BM185" s="144" t="s">
        <v>502</v>
      </c>
    </row>
    <row r="186" spans="2:65" s="1" customFormat="1" ht="115.2">
      <c r="B186" s="33"/>
      <c r="D186" s="147" t="s">
        <v>219</v>
      </c>
      <c r="F186" s="167" t="s">
        <v>1248</v>
      </c>
      <c r="I186" s="168"/>
      <c r="L186" s="33"/>
      <c r="M186" s="169"/>
      <c r="T186" s="57"/>
      <c r="AT186" s="18" t="s">
        <v>219</v>
      </c>
      <c r="AU186" s="18" t="s">
        <v>21</v>
      </c>
    </row>
    <row r="187" spans="2:65" s="11" customFormat="1" ht="25.95" customHeight="1">
      <c r="B187" s="121"/>
      <c r="D187" s="122" t="s">
        <v>80</v>
      </c>
      <c r="E187" s="123" t="s">
        <v>227</v>
      </c>
      <c r="F187" s="123" t="s">
        <v>1249</v>
      </c>
      <c r="I187" s="124"/>
      <c r="J187" s="125">
        <f>BK187</f>
        <v>0</v>
      </c>
      <c r="L187" s="121"/>
      <c r="M187" s="126"/>
      <c r="P187" s="127">
        <f>SUM(P188:P189)</f>
        <v>0</v>
      </c>
      <c r="R187" s="127">
        <f>SUM(R188:R189)</f>
        <v>0</v>
      </c>
      <c r="T187" s="128">
        <f>SUM(T188:T189)</f>
        <v>0</v>
      </c>
      <c r="AR187" s="122" t="s">
        <v>21</v>
      </c>
      <c r="AT187" s="129" t="s">
        <v>80</v>
      </c>
      <c r="AU187" s="129" t="s">
        <v>81</v>
      </c>
      <c r="AY187" s="122" t="s">
        <v>187</v>
      </c>
      <c r="BK187" s="130">
        <f>SUM(BK188:BK189)</f>
        <v>0</v>
      </c>
    </row>
    <row r="188" spans="2:65" s="1" customFormat="1" ht="16.5" customHeight="1">
      <c r="B188" s="33"/>
      <c r="C188" s="133" t="s">
        <v>353</v>
      </c>
      <c r="D188" s="133" t="s">
        <v>189</v>
      </c>
      <c r="E188" s="134" t="s">
        <v>1250</v>
      </c>
      <c r="F188" s="135" t="s">
        <v>1251</v>
      </c>
      <c r="G188" s="136" t="s">
        <v>1247</v>
      </c>
      <c r="H188" s="137">
        <v>87</v>
      </c>
      <c r="I188" s="138"/>
      <c r="J188" s="139">
        <f>ROUND(I188*H188,2)</f>
        <v>0</v>
      </c>
      <c r="K188" s="135" t="s">
        <v>1</v>
      </c>
      <c r="L188" s="33"/>
      <c r="M188" s="140" t="s">
        <v>1</v>
      </c>
      <c r="N188" s="141" t="s">
        <v>46</v>
      </c>
      <c r="P188" s="142">
        <f>O188*H188</f>
        <v>0</v>
      </c>
      <c r="Q188" s="142">
        <v>0</v>
      </c>
      <c r="R188" s="142">
        <f>Q188*H188</f>
        <v>0</v>
      </c>
      <c r="S188" s="142">
        <v>0</v>
      </c>
      <c r="T188" s="143">
        <f>S188*H188</f>
        <v>0</v>
      </c>
      <c r="AR188" s="144" t="s">
        <v>194</v>
      </c>
      <c r="AT188" s="144" t="s">
        <v>189</v>
      </c>
      <c r="AU188" s="144" t="s">
        <v>21</v>
      </c>
      <c r="AY188" s="18" t="s">
        <v>187</v>
      </c>
      <c r="BE188" s="145">
        <f>IF(N188="základní",J188,0)</f>
        <v>0</v>
      </c>
      <c r="BF188" s="145">
        <f>IF(N188="snížená",J188,0)</f>
        <v>0</v>
      </c>
      <c r="BG188" s="145">
        <f>IF(N188="zákl. přenesená",J188,0)</f>
        <v>0</v>
      </c>
      <c r="BH188" s="145">
        <f>IF(N188="sníž. přenesená",J188,0)</f>
        <v>0</v>
      </c>
      <c r="BI188" s="145">
        <f>IF(N188="nulová",J188,0)</f>
        <v>0</v>
      </c>
      <c r="BJ188" s="18" t="s">
        <v>21</v>
      </c>
      <c r="BK188" s="145">
        <f>ROUND(I188*H188,2)</f>
        <v>0</v>
      </c>
      <c r="BL188" s="18" t="s">
        <v>194</v>
      </c>
      <c r="BM188" s="144" t="s">
        <v>512</v>
      </c>
    </row>
    <row r="189" spans="2:65" s="1" customFormat="1" ht="115.2">
      <c r="B189" s="33"/>
      <c r="D189" s="147" t="s">
        <v>219</v>
      </c>
      <c r="F189" s="167" t="s">
        <v>1252</v>
      </c>
      <c r="I189" s="168"/>
      <c r="L189" s="33"/>
      <c r="M189" s="169"/>
      <c r="T189" s="57"/>
      <c r="AT189" s="18" t="s">
        <v>219</v>
      </c>
      <c r="AU189" s="18" t="s">
        <v>21</v>
      </c>
    </row>
    <row r="190" spans="2:65" s="11" customFormat="1" ht="25.95" customHeight="1">
      <c r="B190" s="121"/>
      <c r="D190" s="122" t="s">
        <v>80</v>
      </c>
      <c r="E190" s="123" t="s">
        <v>239</v>
      </c>
      <c r="F190" s="123" t="s">
        <v>1253</v>
      </c>
      <c r="I190" s="124"/>
      <c r="J190" s="125">
        <f>BK190</f>
        <v>0</v>
      </c>
      <c r="L190" s="121"/>
      <c r="M190" s="126"/>
      <c r="P190" s="127">
        <f>SUM(P191:P198)</f>
        <v>0</v>
      </c>
      <c r="R190" s="127">
        <f>SUM(R191:R198)</f>
        <v>0</v>
      </c>
      <c r="T190" s="128">
        <f>SUM(T191:T198)</f>
        <v>0</v>
      </c>
      <c r="AR190" s="122" t="s">
        <v>21</v>
      </c>
      <c r="AT190" s="129" t="s">
        <v>80</v>
      </c>
      <c r="AU190" s="129" t="s">
        <v>81</v>
      </c>
      <c r="AY190" s="122" t="s">
        <v>187</v>
      </c>
      <c r="BK190" s="130">
        <f>SUM(BK191:BK198)</f>
        <v>0</v>
      </c>
    </row>
    <row r="191" spans="2:65" s="1" customFormat="1" ht="16.5" customHeight="1">
      <c r="B191" s="33"/>
      <c r="C191" s="133" t="s">
        <v>340</v>
      </c>
      <c r="D191" s="133" t="s">
        <v>189</v>
      </c>
      <c r="E191" s="134" t="s">
        <v>1254</v>
      </c>
      <c r="F191" s="135" t="s">
        <v>1255</v>
      </c>
      <c r="G191" s="136" t="s">
        <v>244</v>
      </c>
      <c r="H191" s="137">
        <v>20.8</v>
      </c>
      <c r="I191" s="138"/>
      <c r="J191" s="139">
        <f>ROUND(I191*H191,2)</f>
        <v>0</v>
      </c>
      <c r="K191" s="135" t="s">
        <v>1</v>
      </c>
      <c r="L191" s="33"/>
      <c r="M191" s="140" t="s">
        <v>1</v>
      </c>
      <c r="N191" s="141" t="s">
        <v>46</v>
      </c>
      <c r="P191" s="142">
        <f>O191*H191</f>
        <v>0</v>
      </c>
      <c r="Q191" s="142">
        <v>0</v>
      </c>
      <c r="R191" s="142">
        <f>Q191*H191</f>
        <v>0</v>
      </c>
      <c r="S191" s="142">
        <v>0</v>
      </c>
      <c r="T191" s="143">
        <f>S191*H191</f>
        <v>0</v>
      </c>
      <c r="AR191" s="144" t="s">
        <v>194</v>
      </c>
      <c r="AT191" s="144" t="s">
        <v>189</v>
      </c>
      <c r="AU191" s="144" t="s">
        <v>21</v>
      </c>
      <c r="AY191" s="18" t="s">
        <v>187</v>
      </c>
      <c r="BE191" s="145">
        <f>IF(N191="základní",J191,0)</f>
        <v>0</v>
      </c>
      <c r="BF191" s="145">
        <f>IF(N191="snížená",J191,0)</f>
        <v>0</v>
      </c>
      <c r="BG191" s="145">
        <f>IF(N191="zákl. přenesená",J191,0)</f>
        <v>0</v>
      </c>
      <c r="BH191" s="145">
        <f>IF(N191="sníž. přenesená",J191,0)</f>
        <v>0</v>
      </c>
      <c r="BI191" s="145">
        <f>IF(N191="nulová",J191,0)</f>
        <v>0</v>
      </c>
      <c r="BJ191" s="18" t="s">
        <v>21</v>
      </c>
      <c r="BK191" s="145">
        <f>ROUND(I191*H191,2)</f>
        <v>0</v>
      </c>
      <c r="BL191" s="18" t="s">
        <v>194</v>
      </c>
      <c r="BM191" s="144" t="s">
        <v>520</v>
      </c>
    </row>
    <row r="192" spans="2:65" s="1" customFormat="1" ht="57.6">
      <c r="B192" s="33"/>
      <c r="D192" s="147" t="s">
        <v>219</v>
      </c>
      <c r="F192" s="167" t="s">
        <v>1256</v>
      </c>
      <c r="I192" s="168"/>
      <c r="L192" s="33"/>
      <c r="M192" s="169"/>
      <c r="T192" s="57"/>
      <c r="AT192" s="18" t="s">
        <v>219</v>
      </c>
      <c r="AU192" s="18" t="s">
        <v>21</v>
      </c>
    </row>
    <row r="193" spans="2:65" s="1" customFormat="1" ht="16.5" customHeight="1">
      <c r="B193" s="33"/>
      <c r="C193" s="133" t="s">
        <v>363</v>
      </c>
      <c r="D193" s="133" t="s">
        <v>189</v>
      </c>
      <c r="E193" s="134" t="s">
        <v>1254</v>
      </c>
      <c r="F193" s="135" t="s">
        <v>1255</v>
      </c>
      <c r="G193" s="136" t="s">
        <v>244</v>
      </c>
      <c r="H193" s="137">
        <v>2</v>
      </c>
      <c r="I193" s="138"/>
      <c r="J193" s="139">
        <f>ROUND(I193*H193,2)</f>
        <v>0</v>
      </c>
      <c r="K193" s="135" t="s">
        <v>1</v>
      </c>
      <c r="L193" s="33"/>
      <c r="M193" s="140" t="s">
        <v>1</v>
      </c>
      <c r="N193" s="141" t="s">
        <v>46</v>
      </c>
      <c r="P193" s="142">
        <f>O193*H193</f>
        <v>0</v>
      </c>
      <c r="Q193" s="142">
        <v>0</v>
      </c>
      <c r="R193" s="142">
        <f>Q193*H193</f>
        <v>0</v>
      </c>
      <c r="S193" s="142">
        <v>0</v>
      </c>
      <c r="T193" s="143">
        <f>S193*H193</f>
        <v>0</v>
      </c>
      <c r="AR193" s="144" t="s">
        <v>194</v>
      </c>
      <c r="AT193" s="144" t="s">
        <v>189</v>
      </c>
      <c r="AU193" s="144" t="s">
        <v>21</v>
      </c>
      <c r="AY193" s="18" t="s">
        <v>187</v>
      </c>
      <c r="BE193" s="145">
        <f>IF(N193="základní",J193,0)</f>
        <v>0</v>
      </c>
      <c r="BF193" s="145">
        <f>IF(N193="snížená",J193,0)</f>
        <v>0</v>
      </c>
      <c r="BG193" s="145">
        <f>IF(N193="zákl. přenesená",J193,0)</f>
        <v>0</v>
      </c>
      <c r="BH193" s="145">
        <f>IF(N193="sníž. přenesená",J193,0)</f>
        <v>0</v>
      </c>
      <c r="BI193" s="145">
        <f>IF(N193="nulová",J193,0)</f>
        <v>0</v>
      </c>
      <c r="BJ193" s="18" t="s">
        <v>21</v>
      </c>
      <c r="BK193" s="145">
        <f>ROUND(I193*H193,2)</f>
        <v>0</v>
      </c>
      <c r="BL193" s="18" t="s">
        <v>194</v>
      </c>
      <c r="BM193" s="144" t="s">
        <v>532</v>
      </c>
    </row>
    <row r="194" spans="2:65" s="1" customFormat="1" ht="57.6">
      <c r="B194" s="33"/>
      <c r="D194" s="147" t="s">
        <v>219</v>
      </c>
      <c r="F194" s="167" t="s">
        <v>1257</v>
      </c>
      <c r="I194" s="168"/>
      <c r="L194" s="33"/>
      <c r="M194" s="169"/>
      <c r="T194" s="57"/>
      <c r="AT194" s="18" t="s">
        <v>219</v>
      </c>
      <c r="AU194" s="18" t="s">
        <v>21</v>
      </c>
    </row>
    <row r="195" spans="2:65" s="1" customFormat="1" ht="16.5" customHeight="1">
      <c r="B195" s="33"/>
      <c r="C195" s="133" t="s">
        <v>369</v>
      </c>
      <c r="D195" s="133" t="s">
        <v>189</v>
      </c>
      <c r="E195" s="134" t="s">
        <v>1258</v>
      </c>
      <c r="F195" s="135" t="s">
        <v>1259</v>
      </c>
      <c r="G195" s="136" t="s">
        <v>1165</v>
      </c>
      <c r="H195" s="137">
        <v>1</v>
      </c>
      <c r="I195" s="138"/>
      <c r="J195" s="139">
        <f>ROUND(I195*H195,2)</f>
        <v>0</v>
      </c>
      <c r="K195" s="135" t="s">
        <v>1</v>
      </c>
      <c r="L195" s="33"/>
      <c r="M195" s="140" t="s">
        <v>1</v>
      </c>
      <c r="N195" s="141" t="s">
        <v>46</v>
      </c>
      <c r="P195" s="142">
        <f>O195*H195</f>
        <v>0</v>
      </c>
      <c r="Q195" s="142">
        <v>0</v>
      </c>
      <c r="R195" s="142">
        <f>Q195*H195</f>
        <v>0</v>
      </c>
      <c r="S195" s="142">
        <v>0</v>
      </c>
      <c r="T195" s="143">
        <f>S195*H195</f>
        <v>0</v>
      </c>
      <c r="AR195" s="144" t="s">
        <v>194</v>
      </c>
      <c r="AT195" s="144" t="s">
        <v>189</v>
      </c>
      <c r="AU195" s="144" t="s">
        <v>21</v>
      </c>
      <c r="AY195" s="18" t="s">
        <v>187</v>
      </c>
      <c r="BE195" s="145">
        <f>IF(N195="základní",J195,0)</f>
        <v>0</v>
      </c>
      <c r="BF195" s="145">
        <f>IF(N195="snížená",J195,0)</f>
        <v>0</v>
      </c>
      <c r="BG195" s="145">
        <f>IF(N195="zákl. přenesená",J195,0)</f>
        <v>0</v>
      </c>
      <c r="BH195" s="145">
        <f>IF(N195="sníž. přenesená",J195,0)</f>
        <v>0</v>
      </c>
      <c r="BI195" s="145">
        <f>IF(N195="nulová",J195,0)</f>
        <v>0</v>
      </c>
      <c r="BJ195" s="18" t="s">
        <v>21</v>
      </c>
      <c r="BK195" s="145">
        <f>ROUND(I195*H195,2)</f>
        <v>0</v>
      </c>
      <c r="BL195" s="18" t="s">
        <v>194</v>
      </c>
      <c r="BM195" s="144" t="s">
        <v>541</v>
      </c>
    </row>
    <row r="196" spans="2:65" s="1" customFormat="1" ht="38.4">
      <c r="B196" s="33"/>
      <c r="D196" s="147" t="s">
        <v>219</v>
      </c>
      <c r="F196" s="167" t="s">
        <v>1260</v>
      </c>
      <c r="I196" s="168"/>
      <c r="L196" s="33"/>
      <c r="M196" s="169"/>
      <c r="T196" s="57"/>
      <c r="AT196" s="18" t="s">
        <v>219</v>
      </c>
      <c r="AU196" s="18" t="s">
        <v>21</v>
      </c>
    </row>
    <row r="197" spans="2:65" s="1" customFormat="1" ht="16.5" customHeight="1">
      <c r="B197" s="33"/>
      <c r="C197" s="133" t="s">
        <v>375</v>
      </c>
      <c r="D197" s="133" t="s">
        <v>189</v>
      </c>
      <c r="E197" s="134" t="s">
        <v>1261</v>
      </c>
      <c r="F197" s="135" t="s">
        <v>1262</v>
      </c>
      <c r="G197" s="136" t="s">
        <v>1161</v>
      </c>
      <c r="H197" s="137">
        <v>9.6</v>
      </c>
      <c r="I197" s="138"/>
      <c r="J197" s="139">
        <f>ROUND(I197*H197,2)</f>
        <v>0</v>
      </c>
      <c r="K197" s="135" t="s">
        <v>1</v>
      </c>
      <c r="L197" s="33"/>
      <c r="M197" s="140" t="s">
        <v>1</v>
      </c>
      <c r="N197" s="141" t="s">
        <v>46</v>
      </c>
      <c r="P197" s="142">
        <f>O197*H197</f>
        <v>0</v>
      </c>
      <c r="Q197" s="142">
        <v>0</v>
      </c>
      <c r="R197" s="142">
        <f>Q197*H197</f>
        <v>0</v>
      </c>
      <c r="S197" s="142">
        <v>0</v>
      </c>
      <c r="T197" s="143">
        <f>S197*H197</f>
        <v>0</v>
      </c>
      <c r="AR197" s="144" t="s">
        <v>194</v>
      </c>
      <c r="AT197" s="144" t="s">
        <v>189</v>
      </c>
      <c r="AU197" s="144" t="s">
        <v>21</v>
      </c>
      <c r="AY197" s="18" t="s">
        <v>187</v>
      </c>
      <c r="BE197" s="145">
        <f>IF(N197="základní",J197,0)</f>
        <v>0</v>
      </c>
      <c r="BF197" s="145">
        <f>IF(N197="snížená",J197,0)</f>
        <v>0</v>
      </c>
      <c r="BG197" s="145">
        <f>IF(N197="zákl. přenesená",J197,0)</f>
        <v>0</v>
      </c>
      <c r="BH197" s="145">
        <f>IF(N197="sníž. přenesená",J197,0)</f>
        <v>0</v>
      </c>
      <c r="BI197" s="145">
        <f>IF(N197="nulová",J197,0)</f>
        <v>0</v>
      </c>
      <c r="BJ197" s="18" t="s">
        <v>21</v>
      </c>
      <c r="BK197" s="145">
        <f>ROUND(I197*H197,2)</f>
        <v>0</v>
      </c>
      <c r="BL197" s="18" t="s">
        <v>194</v>
      </c>
      <c r="BM197" s="144" t="s">
        <v>550</v>
      </c>
    </row>
    <row r="198" spans="2:65" s="1" customFormat="1" ht="76.8">
      <c r="B198" s="33"/>
      <c r="D198" s="147" t="s">
        <v>219</v>
      </c>
      <c r="F198" s="167" t="s">
        <v>1263</v>
      </c>
      <c r="I198" s="168"/>
      <c r="L198" s="33"/>
      <c r="M198" s="192"/>
      <c r="N198" s="189"/>
      <c r="O198" s="189"/>
      <c r="P198" s="189"/>
      <c r="Q198" s="189"/>
      <c r="R198" s="189"/>
      <c r="S198" s="189"/>
      <c r="T198" s="193"/>
      <c r="AT198" s="18" t="s">
        <v>219</v>
      </c>
      <c r="AU198" s="18" t="s">
        <v>21</v>
      </c>
    </row>
    <row r="199" spans="2:65" s="1" customFormat="1" ht="6.9" customHeight="1">
      <c r="B199" s="45"/>
      <c r="C199" s="46"/>
      <c r="D199" s="46"/>
      <c r="E199" s="46"/>
      <c r="F199" s="46"/>
      <c r="G199" s="46"/>
      <c r="H199" s="46"/>
      <c r="I199" s="46"/>
      <c r="J199" s="46"/>
      <c r="K199" s="46"/>
      <c r="L199" s="33"/>
    </row>
  </sheetData>
  <sheetProtection algorithmName="SHA-512" hashValue="/NF5Ck0GaHoRAI9nOIJ7cWZoPVztInSqXW9vyCFwBs6clcc4W0h6E34NROWmGOQuC/mHF/LTm2kjktQqYHsXEQ==" saltValue="4S+s1IGyIoidMg1dMCjOVoetfb0wEDj/Xm3b0dxKYA5bGTi5B4prwD30J7S0ZvE0yULZ0GJxGMjydOxQXuJmgQ==" spinCount="100000" sheet="1" objects="1" scenarios="1" formatColumns="0" formatRows="0" autoFilter="0"/>
  <autoFilter ref="C123:K198" xr:uid="{00000000-0009-0000-0000-000005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4" fitToHeight="100" orientation="landscape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57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8" t="s">
        <v>106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91</v>
      </c>
    </row>
    <row r="4" spans="2:46" ht="24.9" customHeight="1">
      <c r="B4" s="21"/>
      <c r="D4" s="22" t="s">
        <v>144</v>
      </c>
      <c r="L4" s="21"/>
      <c r="M4" s="89" t="s">
        <v>10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241" t="str">
        <f>'Rekapitulace stavby'!K6</f>
        <v>Liberecká náplavka - Revize 03</v>
      </c>
      <c r="F7" s="242"/>
      <c r="G7" s="242"/>
      <c r="H7" s="242"/>
      <c r="L7" s="21"/>
    </row>
    <row r="8" spans="2:46" s="1" customFormat="1" ht="12" customHeight="1">
      <c r="B8" s="33"/>
      <c r="D8" s="28" t="s">
        <v>145</v>
      </c>
      <c r="L8" s="33"/>
    </row>
    <row r="9" spans="2:46" s="1" customFormat="1" ht="16.5" customHeight="1">
      <c r="B9" s="33"/>
      <c r="E9" s="207" t="s">
        <v>1264</v>
      </c>
      <c r="F9" s="243"/>
      <c r="G9" s="243"/>
      <c r="H9" s="243"/>
      <c r="L9" s="33"/>
    </row>
    <row r="10" spans="2:46" s="1" customFormat="1" ht="10.199999999999999">
      <c r="B10" s="33"/>
      <c r="L10" s="33"/>
    </row>
    <row r="11" spans="2:46" s="1" customFormat="1" ht="12" customHeight="1">
      <c r="B11" s="33"/>
      <c r="D11" s="28" t="s">
        <v>19</v>
      </c>
      <c r="F11" s="26" t="s">
        <v>1</v>
      </c>
      <c r="I11" s="28" t="s">
        <v>20</v>
      </c>
      <c r="J11" s="26" t="s">
        <v>1</v>
      </c>
      <c r="L11" s="33"/>
    </row>
    <row r="12" spans="2:46" s="1" customFormat="1" ht="12" customHeight="1">
      <c r="B12" s="33"/>
      <c r="D12" s="28" t="s">
        <v>22</v>
      </c>
      <c r="F12" s="26" t="s">
        <v>148</v>
      </c>
      <c r="I12" s="28" t="s">
        <v>24</v>
      </c>
      <c r="J12" s="53" t="str">
        <f>'Rekapitulace stavby'!AN8</f>
        <v>15. 10. 2025</v>
      </c>
      <c r="L12" s="33"/>
    </row>
    <row r="13" spans="2:46" s="1" customFormat="1" ht="10.8" customHeight="1">
      <c r="B13" s="33"/>
      <c r="L13" s="33"/>
    </row>
    <row r="14" spans="2:46" s="1" customFormat="1" ht="12" customHeight="1">
      <c r="B14" s="33"/>
      <c r="D14" s="28" t="s">
        <v>28</v>
      </c>
      <c r="I14" s="28" t="s">
        <v>29</v>
      </c>
      <c r="J14" s="26" t="str">
        <f>IF('Rekapitulace stavby'!AN10="","",'Rekapitulace stavby'!AN10)</f>
        <v/>
      </c>
      <c r="L14" s="33"/>
    </row>
    <row r="15" spans="2:46" s="1" customFormat="1" ht="18" customHeight="1">
      <c r="B15" s="33"/>
      <c r="E15" s="26" t="str">
        <f>IF('Rekapitulace stavby'!E11="","",'Rekapitulace stavby'!E11)</f>
        <v xml:space="preserve">Statutární město Liberec </v>
      </c>
      <c r="I15" s="28" t="s">
        <v>31</v>
      </c>
      <c r="J15" s="26" t="str">
        <f>IF('Rekapitulace stavby'!AN11="","",'Rekapitulace stavby'!AN11)</f>
        <v/>
      </c>
      <c r="L15" s="33"/>
    </row>
    <row r="16" spans="2:46" s="1" customFormat="1" ht="6.9" customHeight="1">
      <c r="B16" s="33"/>
      <c r="L16" s="33"/>
    </row>
    <row r="17" spans="2:12" s="1" customFormat="1" ht="12" customHeight="1">
      <c r="B17" s="33"/>
      <c r="D17" s="28" t="s">
        <v>32</v>
      </c>
      <c r="I17" s="28" t="s">
        <v>29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244" t="str">
        <f>'Rekapitulace stavby'!E14</f>
        <v>Vyplň údaj</v>
      </c>
      <c r="F18" s="213"/>
      <c r="G18" s="213"/>
      <c r="H18" s="213"/>
      <c r="I18" s="28" t="s">
        <v>31</v>
      </c>
      <c r="J18" s="29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8" t="s">
        <v>34</v>
      </c>
      <c r="I20" s="28" t="s">
        <v>29</v>
      </c>
      <c r="J20" s="26" t="str">
        <f>IF('Rekapitulace stavby'!AN16="","",'Rekapitulace stavby'!AN16)</f>
        <v/>
      </c>
      <c r="L20" s="33"/>
    </row>
    <row r="21" spans="2:12" s="1" customFormat="1" ht="18" customHeight="1">
      <c r="B21" s="33"/>
      <c r="E21" s="26" t="str">
        <f>IF('Rekapitulace stavby'!E17="","",'Rekapitulace stavby'!E17)</f>
        <v>re: architekti studio s.r.o.</v>
      </c>
      <c r="I21" s="28" t="s">
        <v>31</v>
      </c>
      <c r="J21" s="26" t="str">
        <f>IF('Rekapitulace stavby'!AN17="","",'Rekapitulace stavby'!AN17)</f>
        <v/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8" t="s">
        <v>37</v>
      </c>
      <c r="I23" s="28" t="s">
        <v>29</v>
      </c>
      <c r="J23" s="26" t="str">
        <f>IF('Rekapitulace stavby'!AN19="","",'Rekapitulace stavby'!AN19)</f>
        <v/>
      </c>
      <c r="L23" s="33"/>
    </row>
    <row r="24" spans="2:12" s="1" customFormat="1" ht="18" customHeight="1">
      <c r="B24" s="33"/>
      <c r="E24" s="26" t="str">
        <f>IF('Rekapitulace stavby'!E20="","",'Rekapitulace stavby'!E20)</f>
        <v>PROPOS Liberec s.r.o.</v>
      </c>
      <c r="I24" s="28" t="s">
        <v>31</v>
      </c>
      <c r="J24" s="26" t="str">
        <f>IF('Rekapitulace stavby'!AN20="","",'Rekapitulace stavby'!AN20)</f>
        <v/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8" t="s">
        <v>39</v>
      </c>
      <c r="L26" s="33"/>
    </row>
    <row r="27" spans="2:12" s="7" customFormat="1" ht="23.25" customHeight="1">
      <c r="B27" s="90"/>
      <c r="E27" s="218" t="s">
        <v>1149</v>
      </c>
      <c r="F27" s="218"/>
      <c r="G27" s="218"/>
      <c r="H27" s="218"/>
      <c r="L27" s="90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4"/>
      <c r="E29" s="54"/>
      <c r="F29" s="54"/>
      <c r="G29" s="54"/>
      <c r="H29" s="54"/>
      <c r="I29" s="54"/>
      <c r="J29" s="54"/>
      <c r="K29" s="54"/>
      <c r="L29" s="33"/>
    </row>
    <row r="30" spans="2:12" s="1" customFormat="1" ht="25.35" customHeight="1">
      <c r="B30" s="33"/>
      <c r="D30" s="91" t="s">
        <v>41</v>
      </c>
      <c r="J30" s="67">
        <f>ROUND(J122, 2)</f>
        <v>0</v>
      </c>
      <c r="L30" s="33"/>
    </row>
    <row r="31" spans="2:12" s="1" customFormat="1" ht="6.9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14.4" customHeight="1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4" customHeight="1">
      <c r="B33" s="33"/>
      <c r="D33" s="56" t="s">
        <v>45</v>
      </c>
      <c r="E33" s="28" t="s">
        <v>46</v>
      </c>
      <c r="F33" s="92">
        <f>ROUND((SUM(BE122:BE156)),  2)</f>
        <v>0</v>
      </c>
      <c r="I33" s="93">
        <v>0.21</v>
      </c>
      <c r="J33" s="92">
        <f>ROUND(((SUM(BE122:BE156))*I33),  2)</f>
        <v>0</v>
      </c>
      <c r="L33" s="33"/>
    </row>
    <row r="34" spans="2:12" s="1" customFormat="1" ht="14.4" customHeight="1">
      <c r="B34" s="33"/>
      <c r="E34" s="28" t="s">
        <v>47</v>
      </c>
      <c r="F34" s="92">
        <f>ROUND((SUM(BF122:BF156)),  2)</f>
        <v>0</v>
      </c>
      <c r="I34" s="93">
        <v>0.12</v>
      </c>
      <c r="J34" s="92">
        <f>ROUND(((SUM(BF122:BF156))*I34),  2)</f>
        <v>0</v>
      </c>
      <c r="L34" s="33"/>
    </row>
    <row r="35" spans="2:12" s="1" customFormat="1" ht="14.4" hidden="1" customHeight="1">
      <c r="B35" s="33"/>
      <c r="E35" s="28" t="s">
        <v>48</v>
      </c>
      <c r="F35" s="92">
        <f>ROUND((SUM(BG122:BG156)),  2)</f>
        <v>0</v>
      </c>
      <c r="I35" s="93">
        <v>0.21</v>
      </c>
      <c r="J35" s="92">
        <f>0</f>
        <v>0</v>
      </c>
      <c r="L35" s="33"/>
    </row>
    <row r="36" spans="2:12" s="1" customFormat="1" ht="14.4" hidden="1" customHeight="1">
      <c r="B36" s="33"/>
      <c r="E36" s="28" t="s">
        <v>49</v>
      </c>
      <c r="F36" s="92">
        <f>ROUND((SUM(BH122:BH156)),  2)</f>
        <v>0</v>
      </c>
      <c r="I36" s="93">
        <v>0.12</v>
      </c>
      <c r="J36" s="92">
        <f>0</f>
        <v>0</v>
      </c>
      <c r="L36" s="33"/>
    </row>
    <row r="37" spans="2:12" s="1" customFormat="1" ht="14.4" hidden="1" customHeight="1">
      <c r="B37" s="33"/>
      <c r="E37" s="28" t="s">
        <v>50</v>
      </c>
      <c r="F37" s="92">
        <f>ROUND((SUM(BI122:BI156)),  2)</f>
        <v>0</v>
      </c>
      <c r="I37" s="93">
        <v>0</v>
      </c>
      <c r="J37" s="92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4"/>
      <c r="D39" s="95" t="s">
        <v>51</v>
      </c>
      <c r="E39" s="58"/>
      <c r="F39" s="58"/>
      <c r="G39" s="96" t="s">
        <v>52</v>
      </c>
      <c r="H39" s="97" t="s">
        <v>53</v>
      </c>
      <c r="I39" s="58"/>
      <c r="J39" s="98">
        <f>SUM(J30:J37)</f>
        <v>0</v>
      </c>
      <c r="K39" s="99"/>
      <c r="L39" s="33"/>
    </row>
    <row r="40" spans="2:12" s="1" customFormat="1" ht="14.4" customHeight="1">
      <c r="B40" s="33"/>
      <c r="L40" s="33"/>
    </row>
    <row r="41" spans="2:12" ht="14.4" customHeight="1">
      <c r="B41" s="21"/>
      <c r="L41" s="21"/>
    </row>
    <row r="42" spans="2:12" ht="14.4" customHeight="1">
      <c r="B42" s="21"/>
      <c r="L42" s="21"/>
    </row>
    <row r="43" spans="2:12" ht="14.4" customHeight="1">
      <c r="B43" s="21"/>
      <c r="L43" s="21"/>
    </row>
    <row r="44" spans="2:12" ht="14.4" customHeight="1">
      <c r="B44" s="21"/>
      <c r="L44" s="21"/>
    </row>
    <row r="45" spans="2:12" ht="14.4" customHeight="1">
      <c r="B45" s="21"/>
      <c r="L45" s="21"/>
    </row>
    <row r="46" spans="2:12" ht="14.4" customHeight="1">
      <c r="B46" s="21"/>
      <c r="L46" s="21"/>
    </row>
    <row r="47" spans="2:12" ht="14.4" customHeight="1">
      <c r="B47" s="21"/>
      <c r="L47" s="21"/>
    </row>
    <row r="48" spans="2:12" ht="14.4" customHeight="1">
      <c r="B48" s="21"/>
      <c r="L48" s="21"/>
    </row>
    <row r="49" spans="2:12" ht="14.4" customHeight="1">
      <c r="B49" s="21"/>
      <c r="L49" s="21"/>
    </row>
    <row r="50" spans="2:12" s="1" customFormat="1" ht="14.4" customHeight="1">
      <c r="B50" s="33"/>
      <c r="D50" s="42" t="s">
        <v>54</v>
      </c>
      <c r="E50" s="43"/>
      <c r="F50" s="43"/>
      <c r="G50" s="42" t="s">
        <v>55</v>
      </c>
      <c r="H50" s="43"/>
      <c r="I50" s="43"/>
      <c r="J50" s="43"/>
      <c r="K50" s="43"/>
      <c r="L50" s="33"/>
    </row>
    <row r="51" spans="2:12" ht="10.199999999999999">
      <c r="B51" s="21"/>
      <c r="L51" s="21"/>
    </row>
    <row r="52" spans="2:12" ht="10.199999999999999">
      <c r="B52" s="21"/>
      <c r="L52" s="21"/>
    </row>
    <row r="53" spans="2:12" ht="10.199999999999999">
      <c r="B53" s="21"/>
      <c r="L53" s="21"/>
    </row>
    <row r="54" spans="2:12" ht="10.199999999999999">
      <c r="B54" s="21"/>
      <c r="L54" s="21"/>
    </row>
    <row r="55" spans="2:12" ht="10.199999999999999">
      <c r="B55" s="21"/>
      <c r="L55" s="21"/>
    </row>
    <row r="56" spans="2:12" ht="10.199999999999999">
      <c r="B56" s="21"/>
      <c r="L56" s="21"/>
    </row>
    <row r="57" spans="2:12" ht="10.199999999999999">
      <c r="B57" s="21"/>
      <c r="L57" s="21"/>
    </row>
    <row r="58" spans="2:12" ht="10.199999999999999">
      <c r="B58" s="21"/>
      <c r="L58" s="21"/>
    </row>
    <row r="59" spans="2:12" ht="10.199999999999999">
      <c r="B59" s="21"/>
      <c r="L59" s="21"/>
    </row>
    <row r="60" spans="2:12" ht="10.199999999999999">
      <c r="B60" s="21"/>
      <c r="L60" s="21"/>
    </row>
    <row r="61" spans="2:12" s="1" customFormat="1" ht="13.2">
      <c r="B61" s="33"/>
      <c r="D61" s="44" t="s">
        <v>56</v>
      </c>
      <c r="E61" s="35"/>
      <c r="F61" s="100" t="s">
        <v>57</v>
      </c>
      <c r="G61" s="44" t="s">
        <v>56</v>
      </c>
      <c r="H61" s="35"/>
      <c r="I61" s="35"/>
      <c r="J61" s="101" t="s">
        <v>57</v>
      </c>
      <c r="K61" s="35"/>
      <c r="L61" s="33"/>
    </row>
    <row r="62" spans="2:12" ht="10.199999999999999">
      <c r="B62" s="21"/>
      <c r="L62" s="21"/>
    </row>
    <row r="63" spans="2:12" ht="10.199999999999999">
      <c r="B63" s="21"/>
      <c r="L63" s="21"/>
    </row>
    <row r="64" spans="2:12" ht="10.199999999999999">
      <c r="B64" s="21"/>
      <c r="L64" s="21"/>
    </row>
    <row r="65" spans="2:12" s="1" customFormat="1" ht="13.2">
      <c r="B65" s="33"/>
      <c r="D65" s="42" t="s">
        <v>58</v>
      </c>
      <c r="E65" s="43"/>
      <c r="F65" s="43"/>
      <c r="G65" s="42" t="s">
        <v>59</v>
      </c>
      <c r="H65" s="43"/>
      <c r="I65" s="43"/>
      <c r="J65" s="43"/>
      <c r="K65" s="43"/>
      <c r="L65" s="33"/>
    </row>
    <row r="66" spans="2:12" ht="10.199999999999999">
      <c r="B66" s="21"/>
      <c r="L66" s="21"/>
    </row>
    <row r="67" spans="2:12" ht="10.199999999999999">
      <c r="B67" s="21"/>
      <c r="L67" s="21"/>
    </row>
    <row r="68" spans="2:12" ht="10.199999999999999">
      <c r="B68" s="21"/>
      <c r="L68" s="21"/>
    </row>
    <row r="69" spans="2:12" ht="10.199999999999999">
      <c r="B69" s="21"/>
      <c r="L69" s="21"/>
    </row>
    <row r="70" spans="2:12" ht="10.199999999999999">
      <c r="B70" s="21"/>
      <c r="L70" s="21"/>
    </row>
    <row r="71" spans="2:12" ht="10.199999999999999">
      <c r="B71" s="21"/>
      <c r="L71" s="21"/>
    </row>
    <row r="72" spans="2:12" ht="10.199999999999999">
      <c r="B72" s="21"/>
      <c r="L72" s="21"/>
    </row>
    <row r="73" spans="2:12" ht="10.199999999999999">
      <c r="B73" s="21"/>
      <c r="L73" s="21"/>
    </row>
    <row r="74" spans="2:12" ht="10.199999999999999">
      <c r="B74" s="21"/>
      <c r="L74" s="21"/>
    </row>
    <row r="75" spans="2:12" ht="10.199999999999999">
      <c r="B75" s="21"/>
      <c r="L75" s="21"/>
    </row>
    <row r="76" spans="2:12" s="1" customFormat="1" ht="13.2">
      <c r="B76" s="33"/>
      <c r="D76" s="44" t="s">
        <v>56</v>
      </c>
      <c r="E76" s="35"/>
      <c r="F76" s="100" t="s">
        <v>57</v>
      </c>
      <c r="G76" s="44" t="s">
        <v>56</v>
      </c>
      <c r="H76" s="35"/>
      <c r="I76" s="35"/>
      <c r="J76" s="101" t="s">
        <v>57</v>
      </c>
      <c r="K76" s="35"/>
      <c r="L76" s="33"/>
    </row>
    <row r="77" spans="2:12" s="1" customFormat="1" ht="14.4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47" s="1" customFormat="1" ht="6.9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47" s="1" customFormat="1" ht="24.9" customHeight="1">
      <c r="B82" s="33"/>
      <c r="C82" s="22" t="s">
        <v>151</v>
      </c>
      <c r="L82" s="33"/>
    </row>
    <row r="83" spans="2:47" s="1" customFormat="1" ht="6.9" customHeight="1">
      <c r="B83" s="33"/>
      <c r="L83" s="33"/>
    </row>
    <row r="84" spans="2:47" s="1" customFormat="1" ht="12" customHeight="1">
      <c r="B84" s="33"/>
      <c r="C84" s="28" t="s">
        <v>16</v>
      </c>
      <c r="L84" s="33"/>
    </row>
    <row r="85" spans="2:47" s="1" customFormat="1" ht="16.5" customHeight="1">
      <c r="B85" s="33"/>
      <c r="E85" s="241" t="str">
        <f>E7</f>
        <v>Liberecká náplavka - Revize 03</v>
      </c>
      <c r="F85" s="242"/>
      <c r="G85" s="242"/>
      <c r="H85" s="242"/>
      <c r="L85" s="33"/>
    </row>
    <row r="86" spans="2:47" s="1" customFormat="1" ht="12" customHeight="1">
      <c r="B86" s="33"/>
      <c r="C86" s="28" t="s">
        <v>145</v>
      </c>
      <c r="L86" s="33"/>
    </row>
    <row r="87" spans="2:47" s="1" customFormat="1" ht="16.5" customHeight="1">
      <c r="B87" s="33"/>
      <c r="E87" s="207" t="str">
        <f>E9</f>
        <v>SO 202 - Úprava pravobřežní nábřežní zdi</v>
      </c>
      <c r="F87" s="243"/>
      <c r="G87" s="243"/>
      <c r="H87" s="243"/>
      <c r="L87" s="33"/>
    </row>
    <row r="88" spans="2:47" s="1" customFormat="1" ht="6.9" customHeight="1">
      <c r="B88" s="33"/>
      <c r="L88" s="33"/>
    </row>
    <row r="89" spans="2:47" s="1" customFormat="1" ht="12" customHeight="1">
      <c r="B89" s="33"/>
      <c r="C89" s="28" t="s">
        <v>22</v>
      </c>
      <c r="F89" s="26" t="str">
        <f>F12</f>
        <v xml:space="preserve"> </v>
      </c>
      <c r="I89" s="28" t="s">
        <v>24</v>
      </c>
      <c r="J89" s="53" t="str">
        <f>IF(J12="","",J12)</f>
        <v>15. 10. 2025</v>
      </c>
      <c r="L89" s="33"/>
    </row>
    <row r="90" spans="2:47" s="1" customFormat="1" ht="6.9" customHeight="1">
      <c r="B90" s="33"/>
      <c r="L90" s="33"/>
    </row>
    <row r="91" spans="2:47" s="1" customFormat="1" ht="25.65" customHeight="1">
      <c r="B91" s="33"/>
      <c r="C91" s="28" t="s">
        <v>28</v>
      </c>
      <c r="F91" s="26" t="str">
        <f>E15</f>
        <v xml:space="preserve">Statutární město Liberec </v>
      </c>
      <c r="I91" s="28" t="s">
        <v>34</v>
      </c>
      <c r="J91" s="31" t="str">
        <f>E21</f>
        <v>re: architekti studio s.r.o.</v>
      </c>
      <c r="L91" s="33"/>
    </row>
    <row r="92" spans="2:47" s="1" customFormat="1" ht="25.65" customHeight="1">
      <c r="B92" s="33"/>
      <c r="C92" s="28" t="s">
        <v>32</v>
      </c>
      <c r="F92" s="26" t="str">
        <f>IF(E18="","",E18)</f>
        <v>Vyplň údaj</v>
      </c>
      <c r="I92" s="28" t="s">
        <v>37</v>
      </c>
      <c r="J92" s="31" t="str">
        <f>E24</f>
        <v>PROPOS Liberec s.r.o.</v>
      </c>
      <c r="L92" s="33"/>
    </row>
    <row r="93" spans="2:47" s="1" customFormat="1" ht="10.35" customHeight="1">
      <c r="B93" s="33"/>
      <c r="L93" s="33"/>
    </row>
    <row r="94" spans="2:47" s="1" customFormat="1" ht="29.25" customHeight="1">
      <c r="B94" s="33"/>
      <c r="C94" s="102" t="s">
        <v>152</v>
      </c>
      <c r="D94" s="94"/>
      <c r="E94" s="94"/>
      <c r="F94" s="94"/>
      <c r="G94" s="94"/>
      <c r="H94" s="94"/>
      <c r="I94" s="94"/>
      <c r="J94" s="103" t="s">
        <v>153</v>
      </c>
      <c r="K94" s="94"/>
      <c r="L94" s="33"/>
    </row>
    <row r="95" spans="2:47" s="1" customFormat="1" ht="10.35" customHeight="1">
      <c r="B95" s="33"/>
      <c r="L95" s="33"/>
    </row>
    <row r="96" spans="2:47" s="1" customFormat="1" ht="22.8" customHeight="1">
      <c r="B96" s="33"/>
      <c r="C96" s="104" t="s">
        <v>154</v>
      </c>
      <c r="J96" s="67">
        <f>J122</f>
        <v>0</v>
      </c>
      <c r="L96" s="33"/>
      <c r="AU96" s="18" t="s">
        <v>155</v>
      </c>
    </row>
    <row r="97" spans="2:12" s="8" customFormat="1" ht="24.9" customHeight="1">
      <c r="B97" s="105"/>
      <c r="D97" s="106" t="s">
        <v>1150</v>
      </c>
      <c r="E97" s="107"/>
      <c r="F97" s="107"/>
      <c r="G97" s="107"/>
      <c r="H97" s="107"/>
      <c r="I97" s="107"/>
      <c r="J97" s="108">
        <f>J123</f>
        <v>0</v>
      </c>
      <c r="L97" s="105"/>
    </row>
    <row r="98" spans="2:12" s="8" customFormat="1" ht="24.9" customHeight="1">
      <c r="B98" s="105"/>
      <c r="D98" s="106" t="s">
        <v>1151</v>
      </c>
      <c r="E98" s="107"/>
      <c r="F98" s="107"/>
      <c r="G98" s="107"/>
      <c r="H98" s="107"/>
      <c r="I98" s="107"/>
      <c r="J98" s="108">
        <f>J128</f>
        <v>0</v>
      </c>
      <c r="L98" s="105"/>
    </row>
    <row r="99" spans="2:12" s="8" customFormat="1" ht="24.9" customHeight="1">
      <c r="B99" s="105"/>
      <c r="D99" s="106" t="s">
        <v>1152</v>
      </c>
      <c r="E99" s="107"/>
      <c r="F99" s="107"/>
      <c r="G99" s="107"/>
      <c r="H99" s="107"/>
      <c r="I99" s="107"/>
      <c r="J99" s="108">
        <f>J131</f>
        <v>0</v>
      </c>
      <c r="L99" s="105"/>
    </row>
    <row r="100" spans="2:12" s="8" customFormat="1" ht="24.9" customHeight="1">
      <c r="B100" s="105"/>
      <c r="D100" s="106" t="s">
        <v>1153</v>
      </c>
      <c r="E100" s="107"/>
      <c r="F100" s="107"/>
      <c r="G100" s="107"/>
      <c r="H100" s="107"/>
      <c r="I100" s="107"/>
      <c r="J100" s="108">
        <f>J136</f>
        <v>0</v>
      </c>
      <c r="L100" s="105"/>
    </row>
    <row r="101" spans="2:12" s="8" customFormat="1" ht="24.9" customHeight="1">
      <c r="B101" s="105"/>
      <c r="D101" s="106" t="s">
        <v>1154</v>
      </c>
      <c r="E101" s="107"/>
      <c r="F101" s="107"/>
      <c r="G101" s="107"/>
      <c r="H101" s="107"/>
      <c r="I101" s="107"/>
      <c r="J101" s="108">
        <f>J145</f>
        <v>0</v>
      </c>
      <c r="L101" s="105"/>
    </row>
    <row r="102" spans="2:12" s="8" customFormat="1" ht="24.9" customHeight="1">
      <c r="B102" s="105"/>
      <c r="D102" s="106" t="s">
        <v>1157</v>
      </c>
      <c r="E102" s="107"/>
      <c r="F102" s="107"/>
      <c r="G102" s="107"/>
      <c r="H102" s="107"/>
      <c r="I102" s="107"/>
      <c r="J102" s="108">
        <f>J150</f>
        <v>0</v>
      </c>
      <c r="L102" s="105"/>
    </row>
    <row r="103" spans="2:12" s="1" customFormat="1" ht="21.75" customHeight="1">
      <c r="B103" s="33"/>
      <c r="L103" s="33"/>
    </row>
    <row r="104" spans="2:12" s="1" customFormat="1" ht="6.9" customHeight="1"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33"/>
    </row>
    <row r="108" spans="2:12" s="1" customFormat="1" ht="6.9" customHeight="1"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33"/>
    </row>
    <row r="109" spans="2:12" s="1" customFormat="1" ht="24.9" customHeight="1">
      <c r="B109" s="33"/>
      <c r="C109" s="22" t="s">
        <v>172</v>
      </c>
      <c r="L109" s="33"/>
    </row>
    <row r="110" spans="2:12" s="1" customFormat="1" ht="6.9" customHeight="1">
      <c r="B110" s="33"/>
      <c r="L110" s="33"/>
    </row>
    <row r="111" spans="2:12" s="1" customFormat="1" ht="12" customHeight="1">
      <c r="B111" s="33"/>
      <c r="C111" s="28" t="s">
        <v>16</v>
      </c>
      <c r="L111" s="33"/>
    </row>
    <row r="112" spans="2:12" s="1" customFormat="1" ht="16.5" customHeight="1">
      <c r="B112" s="33"/>
      <c r="E112" s="241" t="str">
        <f>E7</f>
        <v>Liberecká náplavka - Revize 03</v>
      </c>
      <c r="F112" s="242"/>
      <c r="G112" s="242"/>
      <c r="H112" s="242"/>
      <c r="L112" s="33"/>
    </row>
    <row r="113" spans="2:65" s="1" customFormat="1" ht="12" customHeight="1">
      <c r="B113" s="33"/>
      <c r="C113" s="28" t="s">
        <v>145</v>
      </c>
      <c r="L113" s="33"/>
    </row>
    <row r="114" spans="2:65" s="1" customFormat="1" ht="16.5" customHeight="1">
      <c r="B114" s="33"/>
      <c r="E114" s="207" t="str">
        <f>E9</f>
        <v>SO 202 - Úprava pravobřežní nábřežní zdi</v>
      </c>
      <c r="F114" s="243"/>
      <c r="G114" s="243"/>
      <c r="H114" s="243"/>
      <c r="L114" s="33"/>
    </row>
    <row r="115" spans="2:65" s="1" customFormat="1" ht="6.9" customHeight="1">
      <c r="B115" s="33"/>
      <c r="L115" s="33"/>
    </row>
    <row r="116" spans="2:65" s="1" customFormat="1" ht="12" customHeight="1">
      <c r="B116" s="33"/>
      <c r="C116" s="28" t="s">
        <v>22</v>
      </c>
      <c r="F116" s="26" t="str">
        <f>F12</f>
        <v xml:space="preserve"> </v>
      </c>
      <c r="I116" s="28" t="s">
        <v>24</v>
      </c>
      <c r="J116" s="53" t="str">
        <f>IF(J12="","",J12)</f>
        <v>15. 10. 2025</v>
      </c>
      <c r="L116" s="33"/>
    </row>
    <row r="117" spans="2:65" s="1" customFormat="1" ht="6.9" customHeight="1">
      <c r="B117" s="33"/>
      <c r="L117" s="33"/>
    </row>
    <row r="118" spans="2:65" s="1" customFormat="1" ht="25.65" customHeight="1">
      <c r="B118" s="33"/>
      <c r="C118" s="28" t="s">
        <v>28</v>
      </c>
      <c r="F118" s="26" t="str">
        <f>E15</f>
        <v xml:space="preserve">Statutární město Liberec </v>
      </c>
      <c r="I118" s="28" t="s">
        <v>34</v>
      </c>
      <c r="J118" s="31" t="str">
        <f>E21</f>
        <v>re: architekti studio s.r.o.</v>
      </c>
      <c r="L118" s="33"/>
    </row>
    <row r="119" spans="2:65" s="1" customFormat="1" ht="25.65" customHeight="1">
      <c r="B119" s="33"/>
      <c r="C119" s="28" t="s">
        <v>32</v>
      </c>
      <c r="F119" s="26" t="str">
        <f>IF(E18="","",E18)</f>
        <v>Vyplň údaj</v>
      </c>
      <c r="I119" s="28" t="s">
        <v>37</v>
      </c>
      <c r="J119" s="31" t="str">
        <f>E24</f>
        <v>PROPOS Liberec s.r.o.</v>
      </c>
      <c r="L119" s="33"/>
    </row>
    <row r="120" spans="2:65" s="1" customFormat="1" ht="10.35" customHeight="1">
      <c r="B120" s="33"/>
      <c r="L120" s="33"/>
    </row>
    <row r="121" spans="2:65" s="10" customFormat="1" ht="29.25" customHeight="1">
      <c r="B121" s="113"/>
      <c r="C121" s="114" t="s">
        <v>173</v>
      </c>
      <c r="D121" s="115" t="s">
        <v>66</v>
      </c>
      <c r="E121" s="115" t="s">
        <v>62</v>
      </c>
      <c r="F121" s="115" t="s">
        <v>63</v>
      </c>
      <c r="G121" s="115" t="s">
        <v>174</v>
      </c>
      <c r="H121" s="115" t="s">
        <v>175</v>
      </c>
      <c r="I121" s="115" t="s">
        <v>176</v>
      </c>
      <c r="J121" s="115" t="s">
        <v>153</v>
      </c>
      <c r="K121" s="116" t="s">
        <v>177</v>
      </c>
      <c r="L121" s="113"/>
      <c r="M121" s="60" t="s">
        <v>1</v>
      </c>
      <c r="N121" s="61" t="s">
        <v>45</v>
      </c>
      <c r="O121" s="61" t="s">
        <v>178</v>
      </c>
      <c r="P121" s="61" t="s">
        <v>179</v>
      </c>
      <c r="Q121" s="61" t="s">
        <v>180</v>
      </c>
      <c r="R121" s="61" t="s">
        <v>181</v>
      </c>
      <c r="S121" s="61" t="s">
        <v>182</v>
      </c>
      <c r="T121" s="62" t="s">
        <v>183</v>
      </c>
    </row>
    <row r="122" spans="2:65" s="1" customFormat="1" ht="22.8" customHeight="1">
      <c r="B122" s="33"/>
      <c r="C122" s="65" t="s">
        <v>184</v>
      </c>
      <c r="J122" s="117">
        <f>BK122</f>
        <v>0</v>
      </c>
      <c r="L122" s="33"/>
      <c r="M122" s="63"/>
      <c r="N122" s="54"/>
      <c r="O122" s="54"/>
      <c r="P122" s="118">
        <f>P123+P128+P131+P136+P145+P150</f>
        <v>0</v>
      </c>
      <c r="Q122" s="54"/>
      <c r="R122" s="118">
        <f>R123+R128+R131+R136+R145+R150</f>
        <v>0</v>
      </c>
      <c r="S122" s="54"/>
      <c r="T122" s="119">
        <f>T123+T128+T131+T136+T145+T150</f>
        <v>0</v>
      </c>
      <c r="AT122" s="18" t="s">
        <v>80</v>
      </c>
      <c r="AU122" s="18" t="s">
        <v>155</v>
      </c>
      <c r="BK122" s="120">
        <f>BK123+BK128+BK131+BK136+BK145+BK150</f>
        <v>0</v>
      </c>
    </row>
    <row r="123" spans="2:65" s="11" customFormat="1" ht="25.95" customHeight="1">
      <c r="B123" s="121"/>
      <c r="D123" s="122" t="s">
        <v>80</v>
      </c>
      <c r="E123" s="123" t="s">
        <v>81</v>
      </c>
      <c r="F123" s="123" t="s">
        <v>1158</v>
      </c>
      <c r="I123" s="124"/>
      <c r="J123" s="125">
        <f>BK123</f>
        <v>0</v>
      </c>
      <c r="L123" s="121"/>
      <c r="M123" s="126"/>
      <c r="P123" s="127">
        <f>SUM(P124:P127)</f>
        <v>0</v>
      </c>
      <c r="R123" s="127">
        <f>SUM(R124:R127)</f>
        <v>0</v>
      </c>
      <c r="T123" s="128">
        <f>SUM(T124:T127)</f>
        <v>0</v>
      </c>
      <c r="AR123" s="122" t="s">
        <v>21</v>
      </c>
      <c r="AT123" s="129" t="s">
        <v>80</v>
      </c>
      <c r="AU123" s="129" t="s">
        <v>81</v>
      </c>
      <c r="AY123" s="122" t="s">
        <v>187</v>
      </c>
      <c r="BK123" s="130">
        <f>SUM(BK124:BK127)</f>
        <v>0</v>
      </c>
    </row>
    <row r="124" spans="2:65" s="1" customFormat="1" ht="16.5" customHeight="1">
      <c r="B124" s="33"/>
      <c r="C124" s="133" t="s">
        <v>21</v>
      </c>
      <c r="D124" s="133" t="s">
        <v>189</v>
      </c>
      <c r="E124" s="134" t="s">
        <v>1159</v>
      </c>
      <c r="F124" s="135" t="s">
        <v>1160</v>
      </c>
      <c r="G124" s="136" t="s">
        <v>1161</v>
      </c>
      <c r="H124" s="137">
        <v>15.824999999999999</v>
      </c>
      <c r="I124" s="138"/>
      <c r="J124" s="139">
        <f>ROUND(I124*H124,2)</f>
        <v>0</v>
      </c>
      <c r="K124" s="135" t="s">
        <v>1</v>
      </c>
      <c r="L124" s="33"/>
      <c r="M124" s="140" t="s">
        <v>1</v>
      </c>
      <c r="N124" s="141" t="s">
        <v>46</v>
      </c>
      <c r="P124" s="142">
        <f>O124*H124</f>
        <v>0</v>
      </c>
      <c r="Q124" s="142">
        <v>0</v>
      </c>
      <c r="R124" s="142">
        <f>Q124*H124</f>
        <v>0</v>
      </c>
      <c r="S124" s="142">
        <v>0</v>
      </c>
      <c r="T124" s="143">
        <f>S124*H124</f>
        <v>0</v>
      </c>
      <c r="AR124" s="144" t="s">
        <v>194</v>
      </c>
      <c r="AT124" s="144" t="s">
        <v>189</v>
      </c>
      <c r="AU124" s="144" t="s">
        <v>21</v>
      </c>
      <c r="AY124" s="18" t="s">
        <v>187</v>
      </c>
      <c r="BE124" s="145">
        <f>IF(N124="základní",J124,0)</f>
        <v>0</v>
      </c>
      <c r="BF124" s="145">
        <f>IF(N124="snížená",J124,0)</f>
        <v>0</v>
      </c>
      <c r="BG124" s="145">
        <f>IF(N124="zákl. přenesená",J124,0)</f>
        <v>0</v>
      </c>
      <c r="BH124" s="145">
        <f>IF(N124="sníž. přenesená",J124,0)</f>
        <v>0</v>
      </c>
      <c r="BI124" s="145">
        <f>IF(N124="nulová",J124,0)</f>
        <v>0</v>
      </c>
      <c r="BJ124" s="18" t="s">
        <v>21</v>
      </c>
      <c r="BK124" s="145">
        <f>ROUND(I124*H124,2)</f>
        <v>0</v>
      </c>
      <c r="BL124" s="18" t="s">
        <v>194</v>
      </c>
      <c r="BM124" s="144" t="s">
        <v>91</v>
      </c>
    </row>
    <row r="125" spans="2:65" s="1" customFormat="1" ht="38.4">
      <c r="B125" s="33"/>
      <c r="D125" s="147" t="s">
        <v>219</v>
      </c>
      <c r="F125" s="167" t="s">
        <v>1265</v>
      </c>
      <c r="I125" s="168"/>
      <c r="L125" s="33"/>
      <c r="M125" s="169"/>
      <c r="T125" s="57"/>
      <c r="AT125" s="18" t="s">
        <v>219</v>
      </c>
      <c r="AU125" s="18" t="s">
        <v>21</v>
      </c>
    </row>
    <row r="126" spans="2:65" s="1" customFormat="1" ht="16.5" customHeight="1">
      <c r="B126" s="33"/>
      <c r="C126" s="133" t="s">
        <v>91</v>
      </c>
      <c r="D126" s="133" t="s">
        <v>189</v>
      </c>
      <c r="E126" s="134" t="s">
        <v>1266</v>
      </c>
      <c r="F126" s="135" t="s">
        <v>1267</v>
      </c>
      <c r="G126" s="136" t="s">
        <v>1161</v>
      </c>
      <c r="H126" s="137">
        <v>69.81</v>
      </c>
      <c r="I126" s="138"/>
      <c r="J126" s="139">
        <f>ROUND(I126*H126,2)</f>
        <v>0</v>
      </c>
      <c r="K126" s="135" t="s">
        <v>1</v>
      </c>
      <c r="L126" s="33"/>
      <c r="M126" s="140" t="s">
        <v>1</v>
      </c>
      <c r="N126" s="141" t="s">
        <v>46</v>
      </c>
      <c r="P126" s="142">
        <f>O126*H126</f>
        <v>0</v>
      </c>
      <c r="Q126" s="142">
        <v>0</v>
      </c>
      <c r="R126" s="142">
        <f>Q126*H126</f>
        <v>0</v>
      </c>
      <c r="S126" s="142">
        <v>0</v>
      </c>
      <c r="T126" s="143">
        <f>S126*H126</f>
        <v>0</v>
      </c>
      <c r="AR126" s="144" t="s">
        <v>194</v>
      </c>
      <c r="AT126" s="144" t="s">
        <v>189</v>
      </c>
      <c r="AU126" s="144" t="s">
        <v>21</v>
      </c>
      <c r="AY126" s="18" t="s">
        <v>187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8" t="s">
        <v>21</v>
      </c>
      <c r="BK126" s="145">
        <f>ROUND(I126*H126,2)</f>
        <v>0</v>
      </c>
      <c r="BL126" s="18" t="s">
        <v>194</v>
      </c>
      <c r="BM126" s="144" t="s">
        <v>194</v>
      </c>
    </row>
    <row r="127" spans="2:65" s="1" customFormat="1" ht="48">
      <c r="B127" s="33"/>
      <c r="D127" s="147" t="s">
        <v>219</v>
      </c>
      <c r="F127" s="167" t="s">
        <v>1268</v>
      </c>
      <c r="I127" s="168"/>
      <c r="L127" s="33"/>
      <c r="M127" s="169"/>
      <c r="T127" s="57"/>
      <c r="AT127" s="18" t="s">
        <v>219</v>
      </c>
      <c r="AU127" s="18" t="s">
        <v>21</v>
      </c>
    </row>
    <row r="128" spans="2:65" s="11" customFormat="1" ht="25.95" customHeight="1">
      <c r="B128" s="121"/>
      <c r="D128" s="122" t="s">
        <v>80</v>
      </c>
      <c r="E128" s="123" t="s">
        <v>21</v>
      </c>
      <c r="F128" s="123" t="s">
        <v>188</v>
      </c>
      <c r="I128" s="124"/>
      <c r="J128" s="125">
        <f>BK128</f>
        <v>0</v>
      </c>
      <c r="L128" s="121"/>
      <c r="M128" s="126"/>
      <c r="P128" s="127">
        <f>SUM(P129:P130)</f>
        <v>0</v>
      </c>
      <c r="R128" s="127">
        <f>SUM(R129:R130)</f>
        <v>0</v>
      </c>
      <c r="T128" s="128">
        <f>SUM(T129:T130)</f>
        <v>0</v>
      </c>
      <c r="AR128" s="122" t="s">
        <v>21</v>
      </c>
      <c r="AT128" s="129" t="s">
        <v>80</v>
      </c>
      <c r="AU128" s="129" t="s">
        <v>81</v>
      </c>
      <c r="AY128" s="122" t="s">
        <v>187</v>
      </c>
      <c r="BK128" s="130">
        <f>SUM(BK129:BK130)</f>
        <v>0</v>
      </c>
    </row>
    <row r="129" spans="2:65" s="1" customFormat="1" ht="16.5" customHeight="1">
      <c r="B129" s="33"/>
      <c r="C129" s="133" t="s">
        <v>205</v>
      </c>
      <c r="D129" s="133" t="s">
        <v>189</v>
      </c>
      <c r="E129" s="134" t="s">
        <v>1173</v>
      </c>
      <c r="F129" s="135" t="s">
        <v>1174</v>
      </c>
      <c r="G129" s="136" t="s">
        <v>1161</v>
      </c>
      <c r="H129" s="137">
        <v>15.824999999999999</v>
      </c>
      <c r="I129" s="138"/>
      <c r="J129" s="139">
        <f>ROUND(I129*H129,2)</f>
        <v>0</v>
      </c>
      <c r="K129" s="135" t="s">
        <v>1</v>
      </c>
      <c r="L129" s="33"/>
      <c r="M129" s="140" t="s">
        <v>1</v>
      </c>
      <c r="N129" s="141" t="s">
        <v>46</v>
      </c>
      <c r="P129" s="142">
        <f>O129*H129</f>
        <v>0</v>
      </c>
      <c r="Q129" s="142">
        <v>0</v>
      </c>
      <c r="R129" s="142">
        <f>Q129*H129</f>
        <v>0</v>
      </c>
      <c r="S129" s="142">
        <v>0</v>
      </c>
      <c r="T129" s="143">
        <f>S129*H129</f>
        <v>0</v>
      </c>
      <c r="AR129" s="144" t="s">
        <v>194</v>
      </c>
      <c r="AT129" s="144" t="s">
        <v>189</v>
      </c>
      <c r="AU129" s="144" t="s">
        <v>21</v>
      </c>
      <c r="AY129" s="18" t="s">
        <v>187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8" t="s">
        <v>21</v>
      </c>
      <c r="BK129" s="145">
        <f>ROUND(I129*H129,2)</f>
        <v>0</v>
      </c>
      <c r="BL129" s="18" t="s">
        <v>194</v>
      </c>
      <c r="BM129" s="144" t="s">
        <v>223</v>
      </c>
    </row>
    <row r="130" spans="2:65" s="1" customFormat="1" ht="144">
      <c r="B130" s="33"/>
      <c r="D130" s="147" t="s">
        <v>219</v>
      </c>
      <c r="F130" s="167" t="s">
        <v>1269</v>
      </c>
      <c r="I130" s="168"/>
      <c r="L130" s="33"/>
      <c r="M130" s="169"/>
      <c r="T130" s="57"/>
      <c r="AT130" s="18" t="s">
        <v>219</v>
      </c>
      <c r="AU130" s="18" t="s">
        <v>21</v>
      </c>
    </row>
    <row r="131" spans="2:65" s="11" customFormat="1" ht="25.95" customHeight="1">
      <c r="B131" s="121"/>
      <c r="D131" s="122" t="s">
        <v>80</v>
      </c>
      <c r="E131" s="123" t="s">
        <v>91</v>
      </c>
      <c r="F131" s="123" t="s">
        <v>1182</v>
      </c>
      <c r="I131" s="124"/>
      <c r="J131" s="125">
        <f>BK131</f>
        <v>0</v>
      </c>
      <c r="L131" s="121"/>
      <c r="M131" s="126"/>
      <c r="P131" s="127">
        <f>SUM(P132:P135)</f>
        <v>0</v>
      </c>
      <c r="R131" s="127">
        <f>SUM(R132:R135)</f>
        <v>0</v>
      </c>
      <c r="T131" s="128">
        <f>SUM(T132:T135)</f>
        <v>0</v>
      </c>
      <c r="AR131" s="122" t="s">
        <v>21</v>
      </c>
      <c r="AT131" s="129" t="s">
        <v>80</v>
      </c>
      <c r="AU131" s="129" t="s">
        <v>81</v>
      </c>
      <c r="AY131" s="122" t="s">
        <v>187</v>
      </c>
      <c r="BK131" s="130">
        <f>SUM(BK132:BK135)</f>
        <v>0</v>
      </c>
    </row>
    <row r="132" spans="2:65" s="1" customFormat="1" ht="16.5" customHeight="1">
      <c r="B132" s="33"/>
      <c r="C132" s="133" t="s">
        <v>194</v>
      </c>
      <c r="D132" s="133" t="s">
        <v>189</v>
      </c>
      <c r="E132" s="134" t="s">
        <v>1183</v>
      </c>
      <c r="F132" s="135" t="s">
        <v>1184</v>
      </c>
      <c r="G132" s="136" t="s">
        <v>244</v>
      </c>
      <c r="H132" s="137">
        <v>105.5</v>
      </c>
      <c r="I132" s="138"/>
      <c r="J132" s="139">
        <f>ROUND(I132*H132,2)</f>
        <v>0</v>
      </c>
      <c r="K132" s="135" t="s">
        <v>1</v>
      </c>
      <c r="L132" s="33"/>
      <c r="M132" s="140" t="s">
        <v>1</v>
      </c>
      <c r="N132" s="141" t="s">
        <v>46</v>
      </c>
      <c r="P132" s="142">
        <f>O132*H132</f>
        <v>0</v>
      </c>
      <c r="Q132" s="142">
        <v>0</v>
      </c>
      <c r="R132" s="142">
        <f>Q132*H132</f>
        <v>0</v>
      </c>
      <c r="S132" s="142">
        <v>0</v>
      </c>
      <c r="T132" s="143">
        <f>S132*H132</f>
        <v>0</v>
      </c>
      <c r="AR132" s="144" t="s">
        <v>194</v>
      </c>
      <c r="AT132" s="144" t="s">
        <v>189</v>
      </c>
      <c r="AU132" s="144" t="s">
        <v>21</v>
      </c>
      <c r="AY132" s="18" t="s">
        <v>187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8" t="s">
        <v>21</v>
      </c>
      <c r="BK132" s="145">
        <f>ROUND(I132*H132,2)</f>
        <v>0</v>
      </c>
      <c r="BL132" s="18" t="s">
        <v>194</v>
      </c>
      <c r="BM132" s="144" t="s">
        <v>234</v>
      </c>
    </row>
    <row r="133" spans="2:65" s="1" customFormat="1" ht="76.8">
      <c r="B133" s="33"/>
      <c r="D133" s="147" t="s">
        <v>219</v>
      </c>
      <c r="F133" s="167" t="s">
        <v>1270</v>
      </c>
      <c r="I133" s="168"/>
      <c r="L133" s="33"/>
      <c r="M133" s="169"/>
      <c r="T133" s="57"/>
      <c r="AT133" s="18" t="s">
        <v>219</v>
      </c>
      <c r="AU133" s="18" t="s">
        <v>21</v>
      </c>
    </row>
    <row r="134" spans="2:65" s="1" customFormat="1" ht="16.5" customHeight="1">
      <c r="B134" s="33"/>
      <c r="C134" s="133" t="s">
        <v>215</v>
      </c>
      <c r="D134" s="133" t="s">
        <v>189</v>
      </c>
      <c r="E134" s="134" t="s">
        <v>1193</v>
      </c>
      <c r="F134" s="135" t="s">
        <v>1194</v>
      </c>
      <c r="G134" s="136" t="s">
        <v>244</v>
      </c>
      <c r="H134" s="137">
        <v>211</v>
      </c>
      <c r="I134" s="138"/>
      <c r="J134" s="139">
        <f>ROUND(I134*H134,2)</f>
        <v>0</v>
      </c>
      <c r="K134" s="135" t="s">
        <v>1</v>
      </c>
      <c r="L134" s="33"/>
      <c r="M134" s="140" t="s">
        <v>1</v>
      </c>
      <c r="N134" s="141" t="s">
        <v>46</v>
      </c>
      <c r="P134" s="142">
        <f>O134*H134</f>
        <v>0</v>
      </c>
      <c r="Q134" s="142">
        <v>0</v>
      </c>
      <c r="R134" s="142">
        <f>Q134*H134</f>
        <v>0</v>
      </c>
      <c r="S134" s="142">
        <v>0</v>
      </c>
      <c r="T134" s="143">
        <f>S134*H134</f>
        <v>0</v>
      </c>
      <c r="AR134" s="144" t="s">
        <v>194</v>
      </c>
      <c r="AT134" s="144" t="s">
        <v>189</v>
      </c>
      <c r="AU134" s="144" t="s">
        <v>21</v>
      </c>
      <c r="AY134" s="18" t="s">
        <v>187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8" t="s">
        <v>21</v>
      </c>
      <c r="BK134" s="145">
        <f>ROUND(I134*H134,2)</f>
        <v>0</v>
      </c>
      <c r="BL134" s="18" t="s">
        <v>194</v>
      </c>
      <c r="BM134" s="144" t="s">
        <v>26</v>
      </c>
    </row>
    <row r="135" spans="2:65" s="1" customFormat="1" ht="48">
      <c r="B135" s="33"/>
      <c r="D135" s="147" t="s">
        <v>219</v>
      </c>
      <c r="F135" s="167" t="s">
        <v>1271</v>
      </c>
      <c r="I135" s="168"/>
      <c r="L135" s="33"/>
      <c r="M135" s="169"/>
      <c r="T135" s="57"/>
      <c r="AT135" s="18" t="s">
        <v>219</v>
      </c>
      <c r="AU135" s="18" t="s">
        <v>21</v>
      </c>
    </row>
    <row r="136" spans="2:65" s="11" customFormat="1" ht="25.95" customHeight="1">
      <c r="B136" s="121"/>
      <c r="D136" s="122" t="s">
        <v>80</v>
      </c>
      <c r="E136" s="123" t="s">
        <v>205</v>
      </c>
      <c r="F136" s="123" t="s">
        <v>1208</v>
      </c>
      <c r="I136" s="124"/>
      <c r="J136" s="125">
        <f>BK136</f>
        <v>0</v>
      </c>
      <c r="L136" s="121"/>
      <c r="M136" s="126"/>
      <c r="P136" s="127">
        <f>SUM(P137:P144)</f>
        <v>0</v>
      </c>
      <c r="R136" s="127">
        <f>SUM(R137:R144)</f>
        <v>0</v>
      </c>
      <c r="T136" s="128">
        <f>SUM(T137:T144)</f>
        <v>0</v>
      </c>
      <c r="AR136" s="122" t="s">
        <v>21</v>
      </c>
      <c r="AT136" s="129" t="s">
        <v>80</v>
      </c>
      <c r="AU136" s="129" t="s">
        <v>81</v>
      </c>
      <c r="AY136" s="122" t="s">
        <v>187</v>
      </c>
      <c r="BK136" s="130">
        <f>SUM(BK137:BK144)</f>
        <v>0</v>
      </c>
    </row>
    <row r="137" spans="2:65" s="1" customFormat="1" ht="16.5" customHeight="1">
      <c r="B137" s="33"/>
      <c r="C137" s="133" t="s">
        <v>223</v>
      </c>
      <c r="D137" s="133" t="s">
        <v>189</v>
      </c>
      <c r="E137" s="134" t="s">
        <v>1209</v>
      </c>
      <c r="F137" s="135" t="s">
        <v>1210</v>
      </c>
      <c r="G137" s="136" t="s">
        <v>1161</v>
      </c>
      <c r="H137" s="137">
        <v>25.161000000000001</v>
      </c>
      <c r="I137" s="138"/>
      <c r="J137" s="139">
        <f>ROUND(I137*H137,2)</f>
        <v>0</v>
      </c>
      <c r="K137" s="135" t="s">
        <v>1</v>
      </c>
      <c r="L137" s="33"/>
      <c r="M137" s="140" t="s">
        <v>1</v>
      </c>
      <c r="N137" s="141" t="s">
        <v>46</v>
      </c>
      <c r="P137" s="142">
        <f>O137*H137</f>
        <v>0</v>
      </c>
      <c r="Q137" s="142">
        <v>0</v>
      </c>
      <c r="R137" s="142">
        <f>Q137*H137</f>
        <v>0</v>
      </c>
      <c r="S137" s="142">
        <v>0</v>
      </c>
      <c r="T137" s="143">
        <f>S137*H137</f>
        <v>0</v>
      </c>
      <c r="AR137" s="144" t="s">
        <v>194</v>
      </c>
      <c r="AT137" s="144" t="s">
        <v>189</v>
      </c>
      <c r="AU137" s="144" t="s">
        <v>21</v>
      </c>
      <c r="AY137" s="18" t="s">
        <v>187</v>
      </c>
      <c r="BE137" s="145">
        <f>IF(N137="základní",J137,0)</f>
        <v>0</v>
      </c>
      <c r="BF137" s="145">
        <f>IF(N137="snížená",J137,0)</f>
        <v>0</v>
      </c>
      <c r="BG137" s="145">
        <f>IF(N137="zákl. přenesená",J137,0)</f>
        <v>0</v>
      </c>
      <c r="BH137" s="145">
        <f>IF(N137="sníž. přenesená",J137,0)</f>
        <v>0</v>
      </c>
      <c r="BI137" s="145">
        <f>IF(N137="nulová",J137,0)</f>
        <v>0</v>
      </c>
      <c r="BJ137" s="18" t="s">
        <v>21</v>
      </c>
      <c r="BK137" s="145">
        <f>ROUND(I137*H137,2)</f>
        <v>0</v>
      </c>
      <c r="BL137" s="18" t="s">
        <v>194</v>
      </c>
      <c r="BM137" s="144" t="s">
        <v>8</v>
      </c>
    </row>
    <row r="138" spans="2:65" s="1" customFormat="1" ht="96">
      <c r="B138" s="33"/>
      <c r="D138" s="147" t="s">
        <v>219</v>
      </c>
      <c r="F138" s="167" t="s">
        <v>1272</v>
      </c>
      <c r="I138" s="168"/>
      <c r="L138" s="33"/>
      <c r="M138" s="169"/>
      <c r="T138" s="57"/>
      <c r="AT138" s="18" t="s">
        <v>219</v>
      </c>
      <c r="AU138" s="18" t="s">
        <v>21</v>
      </c>
    </row>
    <row r="139" spans="2:65" s="1" customFormat="1" ht="16.5" customHeight="1">
      <c r="B139" s="33"/>
      <c r="C139" s="133" t="s">
        <v>227</v>
      </c>
      <c r="D139" s="133" t="s">
        <v>189</v>
      </c>
      <c r="E139" s="134" t="s">
        <v>1212</v>
      </c>
      <c r="F139" s="135" t="s">
        <v>1213</v>
      </c>
      <c r="G139" s="136" t="s">
        <v>1161</v>
      </c>
      <c r="H139" s="137">
        <v>51.604999999999997</v>
      </c>
      <c r="I139" s="138"/>
      <c r="J139" s="139">
        <f>ROUND(I139*H139,2)</f>
        <v>0</v>
      </c>
      <c r="K139" s="135" t="s">
        <v>1</v>
      </c>
      <c r="L139" s="33"/>
      <c r="M139" s="140" t="s">
        <v>1</v>
      </c>
      <c r="N139" s="141" t="s">
        <v>46</v>
      </c>
      <c r="P139" s="142">
        <f>O139*H139</f>
        <v>0</v>
      </c>
      <c r="Q139" s="142">
        <v>0</v>
      </c>
      <c r="R139" s="142">
        <f>Q139*H139</f>
        <v>0</v>
      </c>
      <c r="S139" s="142">
        <v>0</v>
      </c>
      <c r="T139" s="143">
        <f>S139*H139</f>
        <v>0</v>
      </c>
      <c r="AR139" s="144" t="s">
        <v>194</v>
      </c>
      <c r="AT139" s="144" t="s">
        <v>189</v>
      </c>
      <c r="AU139" s="144" t="s">
        <v>21</v>
      </c>
      <c r="AY139" s="18" t="s">
        <v>187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8" t="s">
        <v>21</v>
      </c>
      <c r="BK139" s="145">
        <f>ROUND(I139*H139,2)</f>
        <v>0</v>
      </c>
      <c r="BL139" s="18" t="s">
        <v>194</v>
      </c>
      <c r="BM139" s="144" t="s">
        <v>267</v>
      </c>
    </row>
    <row r="140" spans="2:65" s="1" customFormat="1" ht="144">
      <c r="B140" s="33"/>
      <c r="D140" s="147" t="s">
        <v>219</v>
      </c>
      <c r="F140" s="167" t="s">
        <v>1273</v>
      </c>
      <c r="I140" s="168"/>
      <c r="L140" s="33"/>
      <c r="M140" s="169"/>
      <c r="T140" s="57"/>
      <c r="AT140" s="18" t="s">
        <v>219</v>
      </c>
      <c r="AU140" s="18" t="s">
        <v>21</v>
      </c>
    </row>
    <row r="141" spans="2:65" s="1" customFormat="1" ht="16.5" customHeight="1">
      <c r="B141" s="33"/>
      <c r="C141" s="133" t="s">
        <v>234</v>
      </c>
      <c r="D141" s="133" t="s">
        <v>189</v>
      </c>
      <c r="E141" s="134" t="s">
        <v>1215</v>
      </c>
      <c r="F141" s="135" t="s">
        <v>1216</v>
      </c>
      <c r="G141" s="136" t="s">
        <v>1161</v>
      </c>
      <c r="H141" s="137">
        <v>51.348999999999997</v>
      </c>
      <c r="I141" s="138"/>
      <c r="J141" s="139">
        <f>ROUND(I141*H141,2)</f>
        <v>0</v>
      </c>
      <c r="K141" s="135" t="s">
        <v>1</v>
      </c>
      <c r="L141" s="33"/>
      <c r="M141" s="140" t="s">
        <v>1</v>
      </c>
      <c r="N141" s="141" t="s">
        <v>46</v>
      </c>
      <c r="P141" s="142">
        <f>O141*H141</f>
        <v>0</v>
      </c>
      <c r="Q141" s="142">
        <v>0</v>
      </c>
      <c r="R141" s="142">
        <f>Q141*H141</f>
        <v>0</v>
      </c>
      <c r="S141" s="142">
        <v>0</v>
      </c>
      <c r="T141" s="143">
        <f>S141*H141</f>
        <v>0</v>
      </c>
      <c r="AR141" s="144" t="s">
        <v>194</v>
      </c>
      <c r="AT141" s="144" t="s">
        <v>189</v>
      </c>
      <c r="AU141" s="144" t="s">
        <v>21</v>
      </c>
      <c r="AY141" s="18" t="s">
        <v>187</v>
      </c>
      <c r="BE141" s="145">
        <f>IF(N141="základní",J141,0)</f>
        <v>0</v>
      </c>
      <c r="BF141" s="145">
        <f>IF(N141="snížená",J141,0)</f>
        <v>0</v>
      </c>
      <c r="BG141" s="145">
        <f>IF(N141="zákl. přenesená",J141,0)</f>
        <v>0</v>
      </c>
      <c r="BH141" s="145">
        <f>IF(N141="sníž. přenesená",J141,0)</f>
        <v>0</v>
      </c>
      <c r="BI141" s="145">
        <f>IF(N141="nulová",J141,0)</f>
        <v>0</v>
      </c>
      <c r="BJ141" s="18" t="s">
        <v>21</v>
      </c>
      <c r="BK141" s="145">
        <f>ROUND(I141*H141,2)</f>
        <v>0</v>
      </c>
      <c r="BL141" s="18" t="s">
        <v>194</v>
      </c>
      <c r="BM141" s="144" t="s">
        <v>278</v>
      </c>
    </row>
    <row r="142" spans="2:65" s="1" customFormat="1" ht="172.8">
      <c r="B142" s="33"/>
      <c r="D142" s="147" t="s">
        <v>219</v>
      </c>
      <c r="F142" s="167" t="s">
        <v>1274</v>
      </c>
      <c r="I142" s="168"/>
      <c r="L142" s="33"/>
      <c r="M142" s="169"/>
      <c r="T142" s="57"/>
      <c r="AT142" s="18" t="s">
        <v>219</v>
      </c>
      <c r="AU142" s="18" t="s">
        <v>21</v>
      </c>
    </row>
    <row r="143" spans="2:65" s="1" customFormat="1" ht="16.5" customHeight="1">
      <c r="B143" s="33"/>
      <c r="C143" s="133" t="s">
        <v>239</v>
      </c>
      <c r="D143" s="133" t="s">
        <v>189</v>
      </c>
      <c r="E143" s="134" t="s">
        <v>1218</v>
      </c>
      <c r="F143" s="135" t="s">
        <v>1219</v>
      </c>
      <c r="G143" s="136" t="s">
        <v>1191</v>
      </c>
      <c r="H143" s="137">
        <v>10.077</v>
      </c>
      <c r="I143" s="138"/>
      <c r="J143" s="139">
        <f>ROUND(I143*H143,2)</f>
        <v>0</v>
      </c>
      <c r="K143" s="135" t="s">
        <v>1</v>
      </c>
      <c r="L143" s="33"/>
      <c r="M143" s="140" t="s">
        <v>1</v>
      </c>
      <c r="N143" s="141" t="s">
        <v>46</v>
      </c>
      <c r="P143" s="142">
        <f>O143*H143</f>
        <v>0</v>
      </c>
      <c r="Q143" s="142">
        <v>0</v>
      </c>
      <c r="R143" s="142">
        <f>Q143*H143</f>
        <v>0</v>
      </c>
      <c r="S143" s="142">
        <v>0</v>
      </c>
      <c r="T143" s="143">
        <f>S143*H143</f>
        <v>0</v>
      </c>
      <c r="AR143" s="144" t="s">
        <v>194</v>
      </c>
      <c r="AT143" s="144" t="s">
        <v>189</v>
      </c>
      <c r="AU143" s="144" t="s">
        <v>21</v>
      </c>
      <c r="AY143" s="18" t="s">
        <v>187</v>
      </c>
      <c r="BE143" s="145">
        <f>IF(N143="základní",J143,0)</f>
        <v>0</v>
      </c>
      <c r="BF143" s="145">
        <f>IF(N143="snížená",J143,0)</f>
        <v>0</v>
      </c>
      <c r="BG143" s="145">
        <f>IF(N143="zákl. přenesená",J143,0)</f>
        <v>0</v>
      </c>
      <c r="BH143" s="145">
        <f>IF(N143="sníž. přenesená",J143,0)</f>
        <v>0</v>
      </c>
      <c r="BI143" s="145">
        <f>IF(N143="nulová",J143,0)</f>
        <v>0</v>
      </c>
      <c r="BJ143" s="18" t="s">
        <v>21</v>
      </c>
      <c r="BK143" s="145">
        <f>ROUND(I143*H143,2)</f>
        <v>0</v>
      </c>
      <c r="BL143" s="18" t="s">
        <v>194</v>
      </c>
      <c r="BM143" s="144" t="s">
        <v>289</v>
      </c>
    </row>
    <row r="144" spans="2:65" s="1" customFormat="1" ht="144">
      <c r="B144" s="33"/>
      <c r="D144" s="147" t="s">
        <v>219</v>
      </c>
      <c r="F144" s="167" t="s">
        <v>1275</v>
      </c>
      <c r="I144" s="168"/>
      <c r="L144" s="33"/>
      <c r="M144" s="169"/>
      <c r="T144" s="57"/>
      <c r="AT144" s="18" t="s">
        <v>219</v>
      </c>
      <c r="AU144" s="18" t="s">
        <v>21</v>
      </c>
    </row>
    <row r="145" spans="2:65" s="11" customFormat="1" ht="25.95" customHeight="1">
      <c r="B145" s="121"/>
      <c r="D145" s="122" t="s">
        <v>80</v>
      </c>
      <c r="E145" s="123" t="s">
        <v>194</v>
      </c>
      <c r="F145" s="123" t="s">
        <v>271</v>
      </c>
      <c r="I145" s="124"/>
      <c r="J145" s="125">
        <f>BK145</f>
        <v>0</v>
      </c>
      <c r="L145" s="121"/>
      <c r="M145" s="126"/>
      <c r="P145" s="127">
        <f>SUM(P146:P149)</f>
        <v>0</v>
      </c>
      <c r="R145" s="127">
        <f>SUM(R146:R149)</f>
        <v>0</v>
      </c>
      <c r="T145" s="128">
        <f>SUM(T146:T149)</f>
        <v>0</v>
      </c>
      <c r="AR145" s="122" t="s">
        <v>21</v>
      </c>
      <c r="AT145" s="129" t="s">
        <v>80</v>
      </c>
      <c r="AU145" s="129" t="s">
        <v>81</v>
      </c>
      <c r="AY145" s="122" t="s">
        <v>187</v>
      </c>
      <c r="BK145" s="130">
        <f>SUM(BK146:BK149)</f>
        <v>0</v>
      </c>
    </row>
    <row r="146" spans="2:65" s="1" customFormat="1" ht="16.5" customHeight="1">
      <c r="B146" s="33"/>
      <c r="C146" s="133" t="s">
        <v>26</v>
      </c>
      <c r="D146" s="133" t="s">
        <v>189</v>
      </c>
      <c r="E146" s="134" t="s">
        <v>1236</v>
      </c>
      <c r="F146" s="135" t="s">
        <v>1237</v>
      </c>
      <c r="G146" s="136" t="s">
        <v>1161</v>
      </c>
      <c r="H146" s="137">
        <v>15.824999999999999</v>
      </c>
      <c r="I146" s="138"/>
      <c r="J146" s="139">
        <f>ROUND(I146*H146,2)</f>
        <v>0</v>
      </c>
      <c r="K146" s="135" t="s">
        <v>1</v>
      </c>
      <c r="L146" s="33"/>
      <c r="M146" s="140" t="s">
        <v>1</v>
      </c>
      <c r="N146" s="141" t="s">
        <v>46</v>
      </c>
      <c r="P146" s="142">
        <f>O146*H146</f>
        <v>0</v>
      </c>
      <c r="Q146" s="142">
        <v>0</v>
      </c>
      <c r="R146" s="142">
        <f>Q146*H146</f>
        <v>0</v>
      </c>
      <c r="S146" s="142">
        <v>0</v>
      </c>
      <c r="T146" s="143">
        <f>S146*H146</f>
        <v>0</v>
      </c>
      <c r="AR146" s="144" t="s">
        <v>194</v>
      </c>
      <c r="AT146" s="144" t="s">
        <v>189</v>
      </c>
      <c r="AU146" s="144" t="s">
        <v>21</v>
      </c>
      <c r="AY146" s="18" t="s">
        <v>187</v>
      </c>
      <c r="BE146" s="145">
        <f>IF(N146="základní",J146,0)</f>
        <v>0</v>
      </c>
      <c r="BF146" s="145">
        <f>IF(N146="snížená",J146,0)</f>
        <v>0</v>
      </c>
      <c r="BG146" s="145">
        <f>IF(N146="zákl. přenesená",J146,0)</f>
        <v>0</v>
      </c>
      <c r="BH146" s="145">
        <f>IF(N146="sníž. přenesená",J146,0)</f>
        <v>0</v>
      </c>
      <c r="BI146" s="145">
        <f>IF(N146="nulová",J146,0)</f>
        <v>0</v>
      </c>
      <c r="BJ146" s="18" t="s">
        <v>21</v>
      </c>
      <c r="BK146" s="145">
        <f>ROUND(I146*H146,2)</f>
        <v>0</v>
      </c>
      <c r="BL146" s="18" t="s">
        <v>194</v>
      </c>
      <c r="BM146" s="144" t="s">
        <v>299</v>
      </c>
    </row>
    <row r="147" spans="2:65" s="1" customFormat="1" ht="163.19999999999999">
      <c r="B147" s="33"/>
      <c r="D147" s="147" t="s">
        <v>219</v>
      </c>
      <c r="F147" s="167" t="s">
        <v>1276</v>
      </c>
      <c r="I147" s="168"/>
      <c r="L147" s="33"/>
      <c r="M147" s="169"/>
      <c r="T147" s="57"/>
      <c r="AT147" s="18" t="s">
        <v>219</v>
      </c>
      <c r="AU147" s="18" t="s">
        <v>21</v>
      </c>
    </row>
    <row r="148" spans="2:65" s="1" customFormat="1" ht="16.5" customHeight="1">
      <c r="B148" s="33"/>
      <c r="C148" s="133" t="s">
        <v>250</v>
      </c>
      <c r="D148" s="133" t="s">
        <v>189</v>
      </c>
      <c r="E148" s="134" t="s">
        <v>1242</v>
      </c>
      <c r="F148" s="135" t="s">
        <v>1243</v>
      </c>
      <c r="G148" s="136" t="s">
        <v>1161</v>
      </c>
      <c r="H148" s="137">
        <v>15.824999999999999</v>
      </c>
      <c r="I148" s="138"/>
      <c r="J148" s="139">
        <f>ROUND(I148*H148,2)</f>
        <v>0</v>
      </c>
      <c r="K148" s="135" t="s">
        <v>1</v>
      </c>
      <c r="L148" s="33"/>
      <c r="M148" s="140" t="s">
        <v>1</v>
      </c>
      <c r="N148" s="141" t="s">
        <v>46</v>
      </c>
      <c r="P148" s="142">
        <f>O148*H148</f>
        <v>0</v>
      </c>
      <c r="Q148" s="142">
        <v>0</v>
      </c>
      <c r="R148" s="142">
        <f>Q148*H148</f>
        <v>0</v>
      </c>
      <c r="S148" s="142">
        <v>0</v>
      </c>
      <c r="T148" s="143">
        <f>S148*H148</f>
        <v>0</v>
      </c>
      <c r="AR148" s="144" t="s">
        <v>194</v>
      </c>
      <c r="AT148" s="144" t="s">
        <v>189</v>
      </c>
      <c r="AU148" s="144" t="s">
        <v>21</v>
      </c>
      <c r="AY148" s="18" t="s">
        <v>187</v>
      </c>
      <c r="BE148" s="145">
        <f>IF(N148="základní",J148,0)</f>
        <v>0</v>
      </c>
      <c r="BF148" s="145">
        <f>IF(N148="snížená",J148,0)</f>
        <v>0</v>
      </c>
      <c r="BG148" s="145">
        <f>IF(N148="zákl. přenesená",J148,0)</f>
        <v>0</v>
      </c>
      <c r="BH148" s="145">
        <f>IF(N148="sníž. přenesená",J148,0)</f>
        <v>0</v>
      </c>
      <c r="BI148" s="145">
        <f>IF(N148="nulová",J148,0)</f>
        <v>0</v>
      </c>
      <c r="BJ148" s="18" t="s">
        <v>21</v>
      </c>
      <c r="BK148" s="145">
        <f>ROUND(I148*H148,2)</f>
        <v>0</v>
      </c>
      <c r="BL148" s="18" t="s">
        <v>194</v>
      </c>
      <c r="BM148" s="144" t="s">
        <v>308</v>
      </c>
    </row>
    <row r="149" spans="2:65" s="1" customFormat="1" ht="48">
      <c r="B149" s="33"/>
      <c r="D149" s="147" t="s">
        <v>219</v>
      </c>
      <c r="F149" s="167" t="s">
        <v>1277</v>
      </c>
      <c r="I149" s="168"/>
      <c r="L149" s="33"/>
      <c r="M149" s="169"/>
      <c r="T149" s="57"/>
      <c r="AT149" s="18" t="s">
        <v>219</v>
      </c>
      <c r="AU149" s="18" t="s">
        <v>21</v>
      </c>
    </row>
    <row r="150" spans="2:65" s="11" customFormat="1" ht="25.95" customHeight="1">
      <c r="B150" s="121"/>
      <c r="D150" s="122" t="s">
        <v>80</v>
      </c>
      <c r="E150" s="123" t="s">
        <v>239</v>
      </c>
      <c r="F150" s="123" t="s">
        <v>1253</v>
      </c>
      <c r="I150" s="124"/>
      <c r="J150" s="125">
        <f>BK150</f>
        <v>0</v>
      </c>
      <c r="L150" s="121"/>
      <c r="M150" s="126"/>
      <c r="P150" s="127">
        <f>SUM(P151:P156)</f>
        <v>0</v>
      </c>
      <c r="R150" s="127">
        <f>SUM(R151:R156)</f>
        <v>0</v>
      </c>
      <c r="T150" s="128">
        <f>SUM(T151:T156)</f>
        <v>0</v>
      </c>
      <c r="AR150" s="122" t="s">
        <v>21</v>
      </c>
      <c r="AT150" s="129" t="s">
        <v>80</v>
      </c>
      <c r="AU150" s="129" t="s">
        <v>81</v>
      </c>
      <c r="AY150" s="122" t="s">
        <v>187</v>
      </c>
      <c r="BK150" s="130">
        <f>SUM(BK151:BK156)</f>
        <v>0</v>
      </c>
    </row>
    <row r="151" spans="2:65" s="1" customFormat="1" ht="16.5" customHeight="1">
      <c r="B151" s="33"/>
      <c r="C151" s="133" t="s">
        <v>8</v>
      </c>
      <c r="D151" s="133" t="s">
        <v>189</v>
      </c>
      <c r="E151" s="134" t="s">
        <v>1278</v>
      </c>
      <c r="F151" s="135" t="s">
        <v>1279</v>
      </c>
      <c r="G151" s="136" t="s">
        <v>244</v>
      </c>
      <c r="H151" s="137">
        <v>110</v>
      </c>
      <c r="I151" s="138"/>
      <c r="J151" s="139">
        <f>ROUND(I151*H151,2)</f>
        <v>0</v>
      </c>
      <c r="K151" s="135" t="s">
        <v>1</v>
      </c>
      <c r="L151" s="33"/>
      <c r="M151" s="140" t="s">
        <v>1</v>
      </c>
      <c r="N151" s="141" t="s">
        <v>46</v>
      </c>
      <c r="P151" s="142">
        <f>O151*H151</f>
        <v>0</v>
      </c>
      <c r="Q151" s="142">
        <v>0</v>
      </c>
      <c r="R151" s="142">
        <f>Q151*H151</f>
        <v>0</v>
      </c>
      <c r="S151" s="142">
        <v>0</v>
      </c>
      <c r="T151" s="143">
        <f>S151*H151</f>
        <v>0</v>
      </c>
      <c r="AR151" s="144" t="s">
        <v>194</v>
      </c>
      <c r="AT151" s="144" t="s">
        <v>189</v>
      </c>
      <c r="AU151" s="144" t="s">
        <v>21</v>
      </c>
      <c r="AY151" s="18" t="s">
        <v>187</v>
      </c>
      <c r="BE151" s="145">
        <f>IF(N151="základní",J151,0)</f>
        <v>0</v>
      </c>
      <c r="BF151" s="145">
        <f>IF(N151="snížená",J151,0)</f>
        <v>0</v>
      </c>
      <c r="BG151" s="145">
        <f>IF(N151="zákl. přenesená",J151,0)</f>
        <v>0</v>
      </c>
      <c r="BH151" s="145">
        <f>IF(N151="sníž. přenesená",J151,0)</f>
        <v>0</v>
      </c>
      <c r="BI151" s="145">
        <f>IF(N151="nulová",J151,0)</f>
        <v>0</v>
      </c>
      <c r="BJ151" s="18" t="s">
        <v>21</v>
      </c>
      <c r="BK151" s="145">
        <f>ROUND(I151*H151,2)</f>
        <v>0</v>
      </c>
      <c r="BL151" s="18" t="s">
        <v>194</v>
      </c>
      <c r="BM151" s="144" t="s">
        <v>323</v>
      </c>
    </row>
    <row r="152" spans="2:65" s="1" customFormat="1" ht="38.4">
      <c r="B152" s="33"/>
      <c r="D152" s="147" t="s">
        <v>219</v>
      </c>
      <c r="F152" s="167" t="s">
        <v>1280</v>
      </c>
      <c r="I152" s="168"/>
      <c r="L152" s="33"/>
      <c r="M152" s="169"/>
      <c r="T152" s="57"/>
      <c r="AT152" s="18" t="s">
        <v>219</v>
      </c>
      <c r="AU152" s="18" t="s">
        <v>21</v>
      </c>
    </row>
    <row r="153" spans="2:65" s="1" customFormat="1" ht="16.5" customHeight="1">
      <c r="B153" s="33"/>
      <c r="C153" s="133" t="s">
        <v>261</v>
      </c>
      <c r="D153" s="133" t="s">
        <v>189</v>
      </c>
      <c r="E153" s="134" t="s">
        <v>1254</v>
      </c>
      <c r="F153" s="135" t="s">
        <v>1255</v>
      </c>
      <c r="G153" s="136" t="s">
        <v>244</v>
      </c>
      <c r="H153" s="137">
        <v>10.55</v>
      </c>
      <c r="I153" s="138"/>
      <c r="J153" s="139">
        <f>ROUND(I153*H153,2)</f>
        <v>0</v>
      </c>
      <c r="K153" s="135" t="s">
        <v>1</v>
      </c>
      <c r="L153" s="33"/>
      <c r="M153" s="140" t="s">
        <v>1</v>
      </c>
      <c r="N153" s="141" t="s">
        <v>46</v>
      </c>
      <c r="P153" s="142">
        <f>O153*H153</f>
        <v>0</v>
      </c>
      <c r="Q153" s="142">
        <v>0</v>
      </c>
      <c r="R153" s="142">
        <f>Q153*H153</f>
        <v>0</v>
      </c>
      <c r="S153" s="142">
        <v>0</v>
      </c>
      <c r="T153" s="143">
        <f>S153*H153</f>
        <v>0</v>
      </c>
      <c r="AR153" s="144" t="s">
        <v>194</v>
      </c>
      <c r="AT153" s="144" t="s">
        <v>189</v>
      </c>
      <c r="AU153" s="144" t="s">
        <v>21</v>
      </c>
      <c r="AY153" s="18" t="s">
        <v>187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8" t="s">
        <v>21</v>
      </c>
      <c r="BK153" s="145">
        <f>ROUND(I153*H153,2)</f>
        <v>0</v>
      </c>
      <c r="BL153" s="18" t="s">
        <v>194</v>
      </c>
      <c r="BM153" s="144" t="s">
        <v>336</v>
      </c>
    </row>
    <row r="154" spans="2:65" s="1" customFormat="1" ht="48">
      <c r="B154" s="33"/>
      <c r="D154" s="147" t="s">
        <v>219</v>
      </c>
      <c r="F154" s="167" t="s">
        <v>1281</v>
      </c>
      <c r="I154" s="168"/>
      <c r="L154" s="33"/>
      <c r="M154" s="169"/>
      <c r="T154" s="57"/>
      <c r="AT154" s="18" t="s">
        <v>219</v>
      </c>
      <c r="AU154" s="18" t="s">
        <v>21</v>
      </c>
    </row>
    <row r="155" spans="2:65" s="1" customFormat="1" ht="16.5" customHeight="1">
      <c r="B155" s="33"/>
      <c r="C155" s="133" t="s">
        <v>267</v>
      </c>
      <c r="D155" s="133" t="s">
        <v>189</v>
      </c>
      <c r="E155" s="134" t="s">
        <v>1261</v>
      </c>
      <c r="F155" s="135" t="s">
        <v>1262</v>
      </c>
      <c r="G155" s="136" t="s">
        <v>1161</v>
      </c>
      <c r="H155" s="137">
        <v>69.81</v>
      </c>
      <c r="I155" s="138"/>
      <c r="J155" s="139">
        <f>ROUND(I155*H155,2)</f>
        <v>0</v>
      </c>
      <c r="K155" s="135" t="s">
        <v>1</v>
      </c>
      <c r="L155" s="33"/>
      <c r="M155" s="140" t="s">
        <v>1</v>
      </c>
      <c r="N155" s="141" t="s">
        <v>46</v>
      </c>
      <c r="P155" s="142">
        <f>O155*H155</f>
        <v>0</v>
      </c>
      <c r="Q155" s="142">
        <v>0</v>
      </c>
      <c r="R155" s="142">
        <f>Q155*H155</f>
        <v>0</v>
      </c>
      <c r="S155" s="142">
        <v>0</v>
      </c>
      <c r="T155" s="143">
        <f>S155*H155</f>
        <v>0</v>
      </c>
      <c r="AR155" s="144" t="s">
        <v>194</v>
      </c>
      <c r="AT155" s="144" t="s">
        <v>189</v>
      </c>
      <c r="AU155" s="144" t="s">
        <v>21</v>
      </c>
      <c r="AY155" s="18" t="s">
        <v>187</v>
      </c>
      <c r="BE155" s="145">
        <f>IF(N155="základní",J155,0)</f>
        <v>0</v>
      </c>
      <c r="BF155" s="145">
        <f>IF(N155="snížená",J155,0)</f>
        <v>0</v>
      </c>
      <c r="BG155" s="145">
        <f>IF(N155="zákl. přenesená",J155,0)</f>
        <v>0</v>
      </c>
      <c r="BH155" s="145">
        <f>IF(N155="sníž. přenesená",J155,0)</f>
        <v>0</v>
      </c>
      <c r="BI155" s="145">
        <f>IF(N155="nulová",J155,0)</f>
        <v>0</v>
      </c>
      <c r="BJ155" s="18" t="s">
        <v>21</v>
      </c>
      <c r="BK155" s="145">
        <f>ROUND(I155*H155,2)</f>
        <v>0</v>
      </c>
      <c r="BL155" s="18" t="s">
        <v>194</v>
      </c>
      <c r="BM155" s="144" t="s">
        <v>348</v>
      </c>
    </row>
    <row r="156" spans="2:65" s="1" customFormat="1" ht="86.4">
      <c r="B156" s="33"/>
      <c r="D156" s="147" t="s">
        <v>219</v>
      </c>
      <c r="F156" s="167" t="s">
        <v>1282</v>
      </c>
      <c r="I156" s="168"/>
      <c r="L156" s="33"/>
      <c r="M156" s="192"/>
      <c r="N156" s="189"/>
      <c r="O156" s="189"/>
      <c r="P156" s="189"/>
      <c r="Q156" s="189"/>
      <c r="R156" s="189"/>
      <c r="S156" s="189"/>
      <c r="T156" s="193"/>
      <c r="AT156" s="18" t="s">
        <v>219</v>
      </c>
      <c r="AU156" s="18" t="s">
        <v>21</v>
      </c>
    </row>
    <row r="157" spans="2:65" s="1" customFormat="1" ht="6.9" customHeight="1">
      <c r="B157" s="45"/>
      <c r="C157" s="46"/>
      <c r="D157" s="46"/>
      <c r="E157" s="46"/>
      <c r="F157" s="46"/>
      <c r="G157" s="46"/>
      <c r="H157" s="46"/>
      <c r="I157" s="46"/>
      <c r="J157" s="46"/>
      <c r="K157" s="46"/>
      <c r="L157" s="33"/>
    </row>
  </sheetData>
  <sheetProtection algorithmName="SHA-512" hashValue="M1ib8cl+XjrFHtjzL629eHLUQDc8VSSZ9sYcJRX/oltKJJhrcRC5Amx4mahqeKSV5Uc3r6tlqBsIIbl0Z8CX7g==" saltValue="+nS9LxJmnNu1FuzH0wNP2FWCnY55D0myCS3CbAj2nIKARdgBpLMq8RgMnVqq3C029/Rgyn4DJ3pamqi3PpOS/Q==" spinCount="100000" sheet="1" objects="1" scenarios="1" formatColumns="0" formatRows="0" autoFilter="0"/>
  <autoFilter ref="C121:K156" xr:uid="{00000000-0009-0000-0000-000006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4" fitToHeight="100" orientation="landscape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61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8" t="s">
        <v>109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91</v>
      </c>
    </row>
    <row r="4" spans="2:46" ht="24.9" customHeight="1">
      <c r="B4" s="21"/>
      <c r="D4" s="22" t="s">
        <v>144</v>
      </c>
      <c r="L4" s="21"/>
      <c r="M4" s="89" t="s">
        <v>10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241" t="str">
        <f>'Rekapitulace stavby'!K6</f>
        <v>Liberecká náplavka - Revize 03</v>
      </c>
      <c r="F7" s="242"/>
      <c r="G7" s="242"/>
      <c r="H7" s="242"/>
      <c r="L7" s="21"/>
    </row>
    <row r="8" spans="2:46" s="1" customFormat="1" ht="12" customHeight="1">
      <c r="B8" s="33"/>
      <c r="D8" s="28" t="s">
        <v>145</v>
      </c>
      <c r="L8" s="33"/>
    </row>
    <row r="9" spans="2:46" s="1" customFormat="1" ht="16.5" customHeight="1">
      <c r="B9" s="33"/>
      <c r="E9" s="207" t="s">
        <v>1283</v>
      </c>
      <c r="F9" s="243"/>
      <c r="G9" s="243"/>
      <c r="H9" s="243"/>
      <c r="L9" s="33"/>
    </row>
    <row r="10" spans="2:46" s="1" customFormat="1" ht="10.199999999999999">
      <c r="B10" s="33"/>
      <c r="L10" s="33"/>
    </row>
    <row r="11" spans="2:46" s="1" customFormat="1" ht="12" customHeight="1">
      <c r="B11" s="33"/>
      <c r="D11" s="28" t="s">
        <v>19</v>
      </c>
      <c r="F11" s="26" t="s">
        <v>1</v>
      </c>
      <c r="I11" s="28" t="s">
        <v>20</v>
      </c>
      <c r="J11" s="26" t="s">
        <v>1</v>
      </c>
      <c r="L11" s="33"/>
    </row>
    <row r="12" spans="2:46" s="1" customFormat="1" ht="12" customHeight="1">
      <c r="B12" s="33"/>
      <c r="D12" s="28" t="s">
        <v>22</v>
      </c>
      <c r="F12" s="26" t="s">
        <v>148</v>
      </c>
      <c r="I12" s="28" t="s">
        <v>24</v>
      </c>
      <c r="J12" s="53" t="str">
        <f>'Rekapitulace stavby'!AN8</f>
        <v>15. 10. 2025</v>
      </c>
      <c r="L12" s="33"/>
    </row>
    <row r="13" spans="2:46" s="1" customFormat="1" ht="10.8" customHeight="1">
      <c r="B13" s="33"/>
      <c r="L13" s="33"/>
    </row>
    <row r="14" spans="2:46" s="1" customFormat="1" ht="12" customHeight="1">
      <c r="B14" s="33"/>
      <c r="D14" s="28" t="s">
        <v>28</v>
      </c>
      <c r="I14" s="28" t="s">
        <v>29</v>
      </c>
      <c r="J14" s="26" t="str">
        <f>IF('Rekapitulace stavby'!AN10="","",'Rekapitulace stavby'!AN10)</f>
        <v/>
      </c>
      <c r="L14" s="33"/>
    </row>
    <row r="15" spans="2:46" s="1" customFormat="1" ht="18" customHeight="1">
      <c r="B15" s="33"/>
      <c r="E15" s="26" t="str">
        <f>IF('Rekapitulace stavby'!E11="","",'Rekapitulace stavby'!E11)</f>
        <v xml:space="preserve">Statutární město Liberec </v>
      </c>
      <c r="I15" s="28" t="s">
        <v>31</v>
      </c>
      <c r="J15" s="26" t="str">
        <f>IF('Rekapitulace stavby'!AN11="","",'Rekapitulace stavby'!AN11)</f>
        <v/>
      </c>
      <c r="L15" s="33"/>
    </row>
    <row r="16" spans="2:46" s="1" customFormat="1" ht="6.9" customHeight="1">
      <c r="B16" s="33"/>
      <c r="L16" s="33"/>
    </row>
    <row r="17" spans="2:12" s="1" customFormat="1" ht="12" customHeight="1">
      <c r="B17" s="33"/>
      <c r="D17" s="28" t="s">
        <v>32</v>
      </c>
      <c r="I17" s="28" t="s">
        <v>29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244" t="str">
        <f>'Rekapitulace stavby'!E14</f>
        <v>Vyplň údaj</v>
      </c>
      <c r="F18" s="213"/>
      <c r="G18" s="213"/>
      <c r="H18" s="213"/>
      <c r="I18" s="28" t="s">
        <v>31</v>
      </c>
      <c r="J18" s="29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8" t="s">
        <v>34</v>
      </c>
      <c r="I20" s="28" t="s">
        <v>29</v>
      </c>
      <c r="J20" s="26" t="str">
        <f>IF('Rekapitulace stavby'!AN16="","",'Rekapitulace stavby'!AN16)</f>
        <v/>
      </c>
      <c r="L20" s="33"/>
    </row>
    <row r="21" spans="2:12" s="1" customFormat="1" ht="18" customHeight="1">
      <c r="B21" s="33"/>
      <c r="E21" s="26" t="str">
        <f>IF('Rekapitulace stavby'!E17="","",'Rekapitulace stavby'!E17)</f>
        <v>re: architekti studio s.r.o.</v>
      </c>
      <c r="I21" s="28" t="s">
        <v>31</v>
      </c>
      <c r="J21" s="26" t="str">
        <f>IF('Rekapitulace stavby'!AN17="","",'Rekapitulace stavby'!AN17)</f>
        <v/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8" t="s">
        <v>37</v>
      </c>
      <c r="I23" s="28" t="s">
        <v>29</v>
      </c>
      <c r="J23" s="26" t="str">
        <f>IF('Rekapitulace stavby'!AN19="","",'Rekapitulace stavby'!AN19)</f>
        <v/>
      </c>
      <c r="L23" s="33"/>
    </row>
    <row r="24" spans="2:12" s="1" customFormat="1" ht="18" customHeight="1">
      <c r="B24" s="33"/>
      <c r="E24" s="26" t="str">
        <f>IF('Rekapitulace stavby'!E20="","",'Rekapitulace stavby'!E20)</f>
        <v>PROPOS Liberec s.r.o.</v>
      </c>
      <c r="I24" s="28" t="s">
        <v>31</v>
      </c>
      <c r="J24" s="26" t="str">
        <f>IF('Rekapitulace stavby'!AN20="","",'Rekapitulace stavby'!AN20)</f>
        <v/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8" t="s">
        <v>39</v>
      </c>
      <c r="L26" s="33"/>
    </row>
    <row r="27" spans="2:12" s="7" customFormat="1" ht="23.25" customHeight="1">
      <c r="B27" s="90"/>
      <c r="E27" s="218" t="s">
        <v>1149</v>
      </c>
      <c r="F27" s="218"/>
      <c r="G27" s="218"/>
      <c r="H27" s="218"/>
      <c r="L27" s="90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4"/>
      <c r="E29" s="54"/>
      <c r="F29" s="54"/>
      <c r="G29" s="54"/>
      <c r="H29" s="54"/>
      <c r="I29" s="54"/>
      <c r="J29" s="54"/>
      <c r="K29" s="54"/>
      <c r="L29" s="33"/>
    </row>
    <row r="30" spans="2:12" s="1" customFormat="1" ht="25.35" customHeight="1">
      <c r="B30" s="33"/>
      <c r="D30" s="91" t="s">
        <v>41</v>
      </c>
      <c r="J30" s="67">
        <f>ROUND(J122, 2)</f>
        <v>0</v>
      </c>
      <c r="L30" s="33"/>
    </row>
    <row r="31" spans="2:12" s="1" customFormat="1" ht="6.9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14.4" customHeight="1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4" customHeight="1">
      <c r="B33" s="33"/>
      <c r="D33" s="56" t="s">
        <v>45</v>
      </c>
      <c r="E33" s="28" t="s">
        <v>46</v>
      </c>
      <c r="F33" s="92">
        <f>ROUND((SUM(BE122:BE160)),  2)</f>
        <v>0</v>
      </c>
      <c r="I33" s="93">
        <v>0.21</v>
      </c>
      <c r="J33" s="92">
        <f>ROUND(((SUM(BE122:BE160))*I33),  2)</f>
        <v>0</v>
      </c>
      <c r="L33" s="33"/>
    </row>
    <row r="34" spans="2:12" s="1" customFormat="1" ht="14.4" customHeight="1">
      <c r="B34" s="33"/>
      <c r="E34" s="28" t="s">
        <v>47</v>
      </c>
      <c r="F34" s="92">
        <f>ROUND((SUM(BF122:BF160)),  2)</f>
        <v>0</v>
      </c>
      <c r="I34" s="93">
        <v>0.12</v>
      </c>
      <c r="J34" s="92">
        <f>ROUND(((SUM(BF122:BF160))*I34),  2)</f>
        <v>0</v>
      </c>
      <c r="L34" s="33"/>
    </row>
    <row r="35" spans="2:12" s="1" customFormat="1" ht="14.4" hidden="1" customHeight="1">
      <c r="B35" s="33"/>
      <c r="E35" s="28" t="s">
        <v>48</v>
      </c>
      <c r="F35" s="92">
        <f>ROUND((SUM(BG122:BG160)),  2)</f>
        <v>0</v>
      </c>
      <c r="I35" s="93">
        <v>0.21</v>
      </c>
      <c r="J35" s="92">
        <f>0</f>
        <v>0</v>
      </c>
      <c r="L35" s="33"/>
    </row>
    <row r="36" spans="2:12" s="1" customFormat="1" ht="14.4" hidden="1" customHeight="1">
      <c r="B36" s="33"/>
      <c r="E36" s="28" t="s">
        <v>49</v>
      </c>
      <c r="F36" s="92">
        <f>ROUND((SUM(BH122:BH160)),  2)</f>
        <v>0</v>
      </c>
      <c r="I36" s="93">
        <v>0.12</v>
      </c>
      <c r="J36" s="92">
        <f>0</f>
        <v>0</v>
      </c>
      <c r="L36" s="33"/>
    </row>
    <row r="37" spans="2:12" s="1" customFormat="1" ht="14.4" hidden="1" customHeight="1">
      <c r="B37" s="33"/>
      <c r="E37" s="28" t="s">
        <v>50</v>
      </c>
      <c r="F37" s="92">
        <f>ROUND((SUM(BI122:BI160)),  2)</f>
        <v>0</v>
      </c>
      <c r="I37" s="93">
        <v>0</v>
      </c>
      <c r="J37" s="92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4"/>
      <c r="D39" s="95" t="s">
        <v>51</v>
      </c>
      <c r="E39" s="58"/>
      <c r="F39" s="58"/>
      <c r="G39" s="96" t="s">
        <v>52</v>
      </c>
      <c r="H39" s="97" t="s">
        <v>53</v>
      </c>
      <c r="I39" s="58"/>
      <c r="J39" s="98">
        <f>SUM(J30:J37)</f>
        <v>0</v>
      </c>
      <c r="K39" s="99"/>
      <c r="L39" s="33"/>
    </row>
    <row r="40" spans="2:12" s="1" customFormat="1" ht="14.4" customHeight="1">
      <c r="B40" s="33"/>
      <c r="L40" s="33"/>
    </row>
    <row r="41" spans="2:12" ht="14.4" customHeight="1">
      <c r="B41" s="21"/>
      <c r="L41" s="21"/>
    </row>
    <row r="42" spans="2:12" ht="14.4" customHeight="1">
      <c r="B42" s="21"/>
      <c r="L42" s="21"/>
    </row>
    <row r="43" spans="2:12" ht="14.4" customHeight="1">
      <c r="B43" s="21"/>
      <c r="L43" s="21"/>
    </row>
    <row r="44" spans="2:12" ht="14.4" customHeight="1">
      <c r="B44" s="21"/>
      <c r="L44" s="21"/>
    </row>
    <row r="45" spans="2:12" ht="14.4" customHeight="1">
      <c r="B45" s="21"/>
      <c r="L45" s="21"/>
    </row>
    <row r="46" spans="2:12" ht="14.4" customHeight="1">
      <c r="B46" s="21"/>
      <c r="L46" s="21"/>
    </row>
    <row r="47" spans="2:12" ht="14.4" customHeight="1">
      <c r="B47" s="21"/>
      <c r="L47" s="21"/>
    </row>
    <row r="48" spans="2:12" ht="14.4" customHeight="1">
      <c r="B48" s="21"/>
      <c r="L48" s="21"/>
    </row>
    <row r="49" spans="2:12" ht="14.4" customHeight="1">
      <c r="B49" s="21"/>
      <c r="L49" s="21"/>
    </row>
    <row r="50" spans="2:12" s="1" customFormat="1" ht="14.4" customHeight="1">
      <c r="B50" s="33"/>
      <c r="D50" s="42" t="s">
        <v>54</v>
      </c>
      <c r="E50" s="43"/>
      <c r="F50" s="43"/>
      <c r="G50" s="42" t="s">
        <v>55</v>
      </c>
      <c r="H50" s="43"/>
      <c r="I50" s="43"/>
      <c r="J50" s="43"/>
      <c r="K50" s="43"/>
      <c r="L50" s="33"/>
    </row>
    <row r="51" spans="2:12" ht="10.199999999999999">
      <c r="B51" s="21"/>
      <c r="L51" s="21"/>
    </row>
    <row r="52" spans="2:12" ht="10.199999999999999">
      <c r="B52" s="21"/>
      <c r="L52" s="21"/>
    </row>
    <row r="53" spans="2:12" ht="10.199999999999999">
      <c r="B53" s="21"/>
      <c r="L53" s="21"/>
    </row>
    <row r="54" spans="2:12" ht="10.199999999999999">
      <c r="B54" s="21"/>
      <c r="L54" s="21"/>
    </row>
    <row r="55" spans="2:12" ht="10.199999999999999">
      <c r="B55" s="21"/>
      <c r="L55" s="21"/>
    </row>
    <row r="56" spans="2:12" ht="10.199999999999999">
      <c r="B56" s="21"/>
      <c r="L56" s="21"/>
    </row>
    <row r="57" spans="2:12" ht="10.199999999999999">
      <c r="B57" s="21"/>
      <c r="L57" s="21"/>
    </row>
    <row r="58" spans="2:12" ht="10.199999999999999">
      <c r="B58" s="21"/>
      <c r="L58" s="21"/>
    </row>
    <row r="59" spans="2:12" ht="10.199999999999999">
      <c r="B59" s="21"/>
      <c r="L59" s="21"/>
    </row>
    <row r="60" spans="2:12" ht="10.199999999999999">
      <c r="B60" s="21"/>
      <c r="L60" s="21"/>
    </row>
    <row r="61" spans="2:12" s="1" customFormat="1" ht="13.2">
      <c r="B61" s="33"/>
      <c r="D61" s="44" t="s">
        <v>56</v>
      </c>
      <c r="E61" s="35"/>
      <c r="F61" s="100" t="s">
        <v>57</v>
      </c>
      <c r="G61" s="44" t="s">
        <v>56</v>
      </c>
      <c r="H61" s="35"/>
      <c r="I61" s="35"/>
      <c r="J61" s="101" t="s">
        <v>57</v>
      </c>
      <c r="K61" s="35"/>
      <c r="L61" s="33"/>
    </row>
    <row r="62" spans="2:12" ht="10.199999999999999">
      <c r="B62" s="21"/>
      <c r="L62" s="21"/>
    </row>
    <row r="63" spans="2:12" ht="10.199999999999999">
      <c r="B63" s="21"/>
      <c r="L63" s="21"/>
    </row>
    <row r="64" spans="2:12" ht="10.199999999999999">
      <c r="B64" s="21"/>
      <c r="L64" s="21"/>
    </row>
    <row r="65" spans="2:12" s="1" customFormat="1" ht="13.2">
      <c r="B65" s="33"/>
      <c r="D65" s="42" t="s">
        <v>58</v>
      </c>
      <c r="E65" s="43"/>
      <c r="F65" s="43"/>
      <c r="G65" s="42" t="s">
        <v>59</v>
      </c>
      <c r="H65" s="43"/>
      <c r="I65" s="43"/>
      <c r="J65" s="43"/>
      <c r="K65" s="43"/>
      <c r="L65" s="33"/>
    </row>
    <row r="66" spans="2:12" ht="10.199999999999999">
      <c r="B66" s="21"/>
      <c r="L66" s="21"/>
    </row>
    <row r="67" spans="2:12" ht="10.199999999999999">
      <c r="B67" s="21"/>
      <c r="L67" s="21"/>
    </row>
    <row r="68" spans="2:12" ht="10.199999999999999">
      <c r="B68" s="21"/>
      <c r="L68" s="21"/>
    </row>
    <row r="69" spans="2:12" ht="10.199999999999999">
      <c r="B69" s="21"/>
      <c r="L69" s="21"/>
    </row>
    <row r="70" spans="2:12" ht="10.199999999999999">
      <c r="B70" s="21"/>
      <c r="L70" s="21"/>
    </row>
    <row r="71" spans="2:12" ht="10.199999999999999">
      <c r="B71" s="21"/>
      <c r="L71" s="21"/>
    </row>
    <row r="72" spans="2:12" ht="10.199999999999999">
      <c r="B72" s="21"/>
      <c r="L72" s="21"/>
    </row>
    <row r="73" spans="2:12" ht="10.199999999999999">
      <c r="B73" s="21"/>
      <c r="L73" s="21"/>
    </row>
    <row r="74" spans="2:12" ht="10.199999999999999">
      <c r="B74" s="21"/>
      <c r="L74" s="21"/>
    </row>
    <row r="75" spans="2:12" ht="10.199999999999999">
      <c r="B75" s="21"/>
      <c r="L75" s="21"/>
    </row>
    <row r="76" spans="2:12" s="1" customFormat="1" ht="13.2">
      <c r="B76" s="33"/>
      <c r="D76" s="44" t="s">
        <v>56</v>
      </c>
      <c r="E76" s="35"/>
      <c r="F76" s="100" t="s">
        <v>57</v>
      </c>
      <c r="G76" s="44" t="s">
        <v>56</v>
      </c>
      <c r="H76" s="35"/>
      <c r="I76" s="35"/>
      <c r="J76" s="101" t="s">
        <v>57</v>
      </c>
      <c r="K76" s="35"/>
      <c r="L76" s="33"/>
    </row>
    <row r="77" spans="2:12" s="1" customFormat="1" ht="14.4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47" s="1" customFormat="1" ht="6.9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47" s="1" customFormat="1" ht="24.9" customHeight="1">
      <c r="B82" s="33"/>
      <c r="C82" s="22" t="s">
        <v>151</v>
      </c>
      <c r="L82" s="33"/>
    </row>
    <row r="83" spans="2:47" s="1" customFormat="1" ht="6.9" customHeight="1">
      <c r="B83" s="33"/>
      <c r="L83" s="33"/>
    </row>
    <row r="84" spans="2:47" s="1" customFormat="1" ht="12" customHeight="1">
      <c r="B84" s="33"/>
      <c r="C84" s="28" t="s">
        <v>16</v>
      </c>
      <c r="L84" s="33"/>
    </row>
    <row r="85" spans="2:47" s="1" customFormat="1" ht="16.5" customHeight="1">
      <c r="B85" s="33"/>
      <c r="E85" s="241" t="str">
        <f>E7</f>
        <v>Liberecká náplavka - Revize 03</v>
      </c>
      <c r="F85" s="242"/>
      <c r="G85" s="242"/>
      <c r="H85" s="242"/>
      <c r="L85" s="33"/>
    </row>
    <row r="86" spans="2:47" s="1" customFormat="1" ht="12" customHeight="1">
      <c r="B86" s="33"/>
      <c r="C86" s="28" t="s">
        <v>145</v>
      </c>
      <c r="L86" s="33"/>
    </row>
    <row r="87" spans="2:47" s="1" customFormat="1" ht="16.5" customHeight="1">
      <c r="B87" s="33"/>
      <c r="E87" s="207" t="str">
        <f>E9</f>
        <v>SO 203 - Úprava levobřežní nábřežní zdi</v>
      </c>
      <c r="F87" s="243"/>
      <c r="G87" s="243"/>
      <c r="H87" s="243"/>
      <c r="L87" s="33"/>
    </row>
    <row r="88" spans="2:47" s="1" customFormat="1" ht="6.9" customHeight="1">
      <c r="B88" s="33"/>
      <c r="L88" s="33"/>
    </row>
    <row r="89" spans="2:47" s="1" customFormat="1" ht="12" customHeight="1">
      <c r="B89" s="33"/>
      <c r="C89" s="28" t="s">
        <v>22</v>
      </c>
      <c r="F89" s="26" t="str">
        <f>F12</f>
        <v xml:space="preserve"> </v>
      </c>
      <c r="I89" s="28" t="s">
        <v>24</v>
      </c>
      <c r="J89" s="53" t="str">
        <f>IF(J12="","",J12)</f>
        <v>15. 10. 2025</v>
      </c>
      <c r="L89" s="33"/>
    </row>
    <row r="90" spans="2:47" s="1" customFormat="1" ht="6.9" customHeight="1">
      <c r="B90" s="33"/>
      <c r="L90" s="33"/>
    </row>
    <row r="91" spans="2:47" s="1" customFormat="1" ht="25.65" customHeight="1">
      <c r="B91" s="33"/>
      <c r="C91" s="28" t="s">
        <v>28</v>
      </c>
      <c r="F91" s="26" t="str">
        <f>E15</f>
        <v xml:space="preserve">Statutární město Liberec </v>
      </c>
      <c r="I91" s="28" t="s">
        <v>34</v>
      </c>
      <c r="J91" s="31" t="str">
        <f>E21</f>
        <v>re: architekti studio s.r.o.</v>
      </c>
      <c r="L91" s="33"/>
    </row>
    <row r="92" spans="2:47" s="1" customFormat="1" ht="25.65" customHeight="1">
      <c r="B92" s="33"/>
      <c r="C92" s="28" t="s">
        <v>32</v>
      </c>
      <c r="F92" s="26" t="str">
        <f>IF(E18="","",E18)</f>
        <v>Vyplň údaj</v>
      </c>
      <c r="I92" s="28" t="s">
        <v>37</v>
      </c>
      <c r="J92" s="31" t="str">
        <f>E24</f>
        <v>PROPOS Liberec s.r.o.</v>
      </c>
      <c r="L92" s="33"/>
    </row>
    <row r="93" spans="2:47" s="1" customFormat="1" ht="10.35" customHeight="1">
      <c r="B93" s="33"/>
      <c r="L93" s="33"/>
    </row>
    <row r="94" spans="2:47" s="1" customFormat="1" ht="29.25" customHeight="1">
      <c r="B94" s="33"/>
      <c r="C94" s="102" t="s">
        <v>152</v>
      </c>
      <c r="D94" s="94"/>
      <c r="E94" s="94"/>
      <c r="F94" s="94"/>
      <c r="G94" s="94"/>
      <c r="H94" s="94"/>
      <c r="I94" s="94"/>
      <c r="J94" s="103" t="s">
        <v>153</v>
      </c>
      <c r="K94" s="94"/>
      <c r="L94" s="33"/>
    </row>
    <row r="95" spans="2:47" s="1" customFormat="1" ht="10.35" customHeight="1">
      <c r="B95" s="33"/>
      <c r="L95" s="33"/>
    </row>
    <row r="96" spans="2:47" s="1" customFormat="1" ht="22.8" customHeight="1">
      <c r="B96" s="33"/>
      <c r="C96" s="104" t="s">
        <v>154</v>
      </c>
      <c r="J96" s="67">
        <f>J122</f>
        <v>0</v>
      </c>
      <c r="L96" s="33"/>
      <c r="AU96" s="18" t="s">
        <v>155</v>
      </c>
    </row>
    <row r="97" spans="2:12" s="8" customFormat="1" ht="24.9" customHeight="1">
      <c r="B97" s="105"/>
      <c r="D97" s="106" t="s">
        <v>1150</v>
      </c>
      <c r="E97" s="107"/>
      <c r="F97" s="107"/>
      <c r="G97" s="107"/>
      <c r="H97" s="107"/>
      <c r="I97" s="107"/>
      <c r="J97" s="108">
        <f>J123</f>
        <v>0</v>
      </c>
      <c r="L97" s="105"/>
    </row>
    <row r="98" spans="2:12" s="8" customFormat="1" ht="24.9" customHeight="1">
      <c r="B98" s="105"/>
      <c r="D98" s="106" t="s">
        <v>1151</v>
      </c>
      <c r="E98" s="107"/>
      <c r="F98" s="107"/>
      <c r="G98" s="107"/>
      <c r="H98" s="107"/>
      <c r="I98" s="107"/>
      <c r="J98" s="108">
        <f>J128</f>
        <v>0</v>
      </c>
      <c r="L98" s="105"/>
    </row>
    <row r="99" spans="2:12" s="8" customFormat="1" ht="24.9" customHeight="1">
      <c r="B99" s="105"/>
      <c r="D99" s="106" t="s">
        <v>1152</v>
      </c>
      <c r="E99" s="107"/>
      <c r="F99" s="107"/>
      <c r="G99" s="107"/>
      <c r="H99" s="107"/>
      <c r="I99" s="107"/>
      <c r="J99" s="108">
        <f>J131</f>
        <v>0</v>
      </c>
      <c r="L99" s="105"/>
    </row>
    <row r="100" spans="2:12" s="8" customFormat="1" ht="24.9" customHeight="1">
      <c r="B100" s="105"/>
      <c r="D100" s="106" t="s">
        <v>1153</v>
      </c>
      <c r="E100" s="107"/>
      <c r="F100" s="107"/>
      <c r="G100" s="107"/>
      <c r="H100" s="107"/>
      <c r="I100" s="107"/>
      <c r="J100" s="108">
        <f>J138</f>
        <v>0</v>
      </c>
      <c r="L100" s="105"/>
    </row>
    <row r="101" spans="2:12" s="8" customFormat="1" ht="24.9" customHeight="1">
      <c r="B101" s="105"/>
      <c r="D101" s="106" t="s">
        <v>1154</v>
      </c>
      <c r="E101" s="107"/>
      <c r="F101" s="107"/>
      <c r="G101" s="107"/>
      <c r="H101" s="107"/>
      <c r="I101" s="107"/>
      <c r="J101" s="108">
        <f>J147</f>
        <v>0</v>
      </c>
      <c r="L101" s="105"/>
    </row>
    <row r="102" spans="2:12" s="8" customFormat="1" ht="24.9" customHeight="1">
      <c r="B102" s="105"/>
      <c r="D102" s="106" t="s">
        <v>1157</v>
      </c>
      <c r="E102" s="107"/>
      <c r="F102" s="107"/>
      <c r="G102" s="107"/>
      <c r="H102" s="107"/>
      <c r="I102" s="107"/>
      <c r="J102" s="108">
        <f>J152</f>
        <v>0</v>
      </c>
      <c r="L102" s="105"/>
    </row>
    <row r="103" spans="2:12" s="1" customFormat="1" ht="21.75" customHeight="1">
      <c r="B103" s="33"/>
      <c r="L103" s="33"/>
    </row>
    <row r="104" spans="2:12" s="1" customFormat="1" ht="6.9" customHeight="1"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33"/>
    </row>
    <row r="108" spans="2:12" s="1" customFormat="1" ht="6.9" customHeight="1"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33"/>
    </row>
    <row r="109" spans="2:12" s="1" customFormat="1" ht="24.9" customHeight="1">
      <c r="B109" s="33"/>
      <c r="C109" s="22" t="s">
        <v>172</v>
      </c>
      <c r="L109" s="33"/>
    </row>
    <row r="110" spans="2:12" s="1" customFormat="1" ht="6.9" customHeight="1">
      <c r="B110" s="33"/>
      <c r="L110" s="33"/>
    </row>
    <row r="111" spans="2:12" s="1" customFormat="1" ht="12" customHeight="1">
      <c r="B111" s="33"/>
      <c r="C111" s="28" t="s">
        <v>16</v>
      </c>
      <c r="L111" s="33"/>
    </row>
    <row r="112" spans="2:12" s="1" customFormat="1" ht="16.5" customHeight="1">
      <c r="B112" s="33"/>
      <c r="E112" s="241" t="str">
        <f>E7</f>
        <v>Liberecká náplavka - Revize 03</v>
      </c>
      <c r="F112" s="242"/>
      <c r="G112" s="242"/>
      <c r="H112" s="242"/>
      <c r="L112" s="33"/>
    </row>
    <row r="113" spans="2:65" s="1" customFormat="1" ht="12" customHeight="1">
      <c r="B113" s="33"/>
      <c r="C113" s="28" t="s">
        <v>145</v>
      </c>
      <c r="L113" s="33"/>
    </row>
    <row r="114" spans="2:65" s="1" customFormat="1" ht="16.5" customHeight="1">
      <c r="B114" s="33"/>
      <c r="E114" s="207" t="str">
        <f>E9</f>
        <v>SO 203 - Úprava levobřežní nábřežní zdi</v>
      </c>
      <c r="F114" s="243"/>
      <c r="G114" s="243"/>
      <c r="H114" s="243"/>
      <c r="L114" s="33"/>
    </row>
    <row r="115" spans="2:65" s="1" customFormat="1" ht="6.9" customHeight="1">
      <c r="B115" s="33"/>
      <c r="L115" s="33"/>
    </row>
    <row r="116" spans="2:65" s="1" customFormat="1" ht="12" customHeight="1">
      <c r="B116" s="33"/>
      <c r="C116" s="28" t="s">
        <v>22</v>
      </c>
      <c r="F116" s="26" t="str">
        <f>F12</f>
        <v xml:space="preserve"> </v>
      </c>
      <c r="I116" s="28" t="s">
        <v>24</v>
      </c>
      <c r="J116" s="53" t="str">
        <f>IF(J12="","",J12)</f>
        <v>15. 10. 2025</v>
      </c>
      <c r="L116" s="33"/>
    </row>
    <row r="117" spans="2:65" s="1" customFormat="1" ht="6.9" customHeight="1">
      <c r="B117" s="33"/>
      <c r="L117" s="33"/>
    </row>
    <row r="118" spans="2:65" s="1" customFormat="1" ht="25.65" customHeight="1">
      <c r="B118" s="33"/>
      <c r="C118" s="28" t="s">
        <v>28</v>
      </c>
      <c r="F118" s="26" t="str">
        <f>E15</f>
        <v xml:space="preserve">Statutární město Liberec </v>
      </c>
      <c r="I118" s="28" t="s">
        <v>34</v>
      </c>
      <c r="J118" s="31" t="str">
        <f>E21</f>
        <v>re: architekti studio s.r.o.</v>
      </c>
      <c r="L118" s="33"/>
    </row>
    <row r="119" spans="2:65" s="1" customFormat="1" ht="25.65" customHeight="1">
      <c r="B119" s="33"/>
      <c r="C119" s="28" t="s">
        <v>32</v>
      </c>
      <c r="F119" s="26" t="str">
        <f>IF(E18="","",E18)</f>
        <v>Vyplň údaj</v>
      </c>
      <c r="I119" s="28" t="s">
        <v>37</v>
      </c>
      <c r="J119" s="31" t="str">
        <f>E24</f>
        <v>PROPOS Liberec s.r.o.</v>
      </c>
      <c r="L119" s="33"/>
    </row>
    <row r="120" spans="2:65" s="1" customFormat="1" ht="10.35" customHeight="1">
      <c r="B120" s="33"/>
      <c r="L120" s="33"/>
    </row>
    <row r="121" spans="2:65" s="10" customFormat="1" ht="29.25" customHeight="1">
      <c r="B121" s="113"/>
      <c r="C121" s="114" t="s">
        <v>173</v>
      </c>
      <c r="D121" s="115" t="s">
        <v>66</v>
      </c>
      <c r="E121" s="115" t="s">
        <v>62</v>
      </c>
      <c r="F121" s="115" t="s">
        <v>63</v>
      </c>
      <c r="G121" s="115" t="s">
        <v>174</v>
      </c>
      <c r="H121" s="115" t="s">
        <v>175</v>
      </c>
      <c r="I121" s="115" t="s">
        <v>176</v>
      </c>
      <c r="J121" s="115" t="s">
        <v>153</v>
      </c>
      <c r="K121" s="116" t="s">
        <v>177</v>
      </c>
      <c r="L121" s="113"/>
      <c r="M121" s="60" t="s">
        <v>1</v>
      </c>
      <c r="N121" s="61" t="s">
        <v>45</v>
      </c>
      <c r="O121" s="61" t="s">
        <v>178</v>
      </c>
      <c r="P121" s="61" t="s">
        <v>179</v>
      </c>
      <c r="Q121" s="61" t="s">
        <v>180</v>
      </c>
      <c r="R121" s="61" t="s">
        <v>181</v>
      </c>
      <c r="S121" s="61" t="s">
        <v>182</v>
      </c>
      <c r="T121" s="62" t="s">
        <v>183</v>
      </c>
    </row>
    <row r="122" spans="2:65" s="1" customFormat="1" ht="22.8" customHeight="1">
      <c r="B122" s="33"/>
      <c r="C122" s="65" t="s">
        <v>184</v>
      </c>
      <c r="J122" s="117">
        <f>BK122</f>
        <v>0</v>
      </c>
      <c r="L122" s="33"/>
      <c r="M122" s="63"/>
      <c r="N122" s="54"/>
      <c r="O122" s="54"/>
      <c r="P122" s="118">
        <f>P123+P128+P131+P138+P147+P152</f>
        <v>0</v>
      </c>
      <c r="Q122" s="54"/>
      <c r="R122" s="118">
        <f>R123+R128+R131+R138+R147+R152</f>
        <v>0</v>
      </c>
      <c r="S122" s="54"/>
      <c r="T122" s="119">
        <f>T123+T128+T131+T138+T147+T152</f>
        <v>0</v>
      </c>
      <c r="AT122" s="18" t="s">
        <v>80</v>
      </c>
      <c r="AU122" s="18" t="s">
        <v>155</v>
      </c>
      <c r="BK122" s="120">
        <f>BK123+BK128+BK131+BK138+BK147+BK152</f>
        <v>0</v>
      </c>
    </row>
    <row r="123" spans="2:65" s="11" customFormat="1" ht="25.95" customHeight="1">
      <c r="B123" s="121"/>
      <c r="D123" s="122" t="s">
        <v>80</v>
      </c>
      <c r="E123" s="123" t="s">
        <v>81</v>
      </c>
      <c r="F123" s="123" t="s">
        <v>1158</v>
      </c>
      <c r="I123" s="124"/>
      <c r="J123" s="125">
        <f>BK123</f>
        <v>0</v>
      </c>
      <c r="L123" s="121"/>
      <c r="M123" s="126"/>
      <c r="P123" s="127">
        <f>SUM(P124:P127)</f>
        <v>0</v>
      </c>
      <c r="R123" s="127">
        <f>SUM(R124:R127)</f>
        <v>0</v>
      </c>
      <c r="T123" s="128">
        <f>SUM(T124:T127)</f>
        <v>0</v>
      </c>
      <c r="AR123" s="122" t="s">
        <v>21</v>
      </c>
      <c r="AT123" s="129" t="s">
        <v>80</v>
      </c>
      <c r="AU123" s="129" t="s">
        <v>81</v>
      </c>
      <c r="AY123" s="122" t="s">
        <v>187</v>
      </c>
      <c r="BK123" s="130">
        <f>SUM(BK124:BK127)</f>
        <v>0</v>
      </c>
    </row>
    <row r="124" spans="2:65" s="1" customFormat="1" ht="16.5" customHeight="1">
      <c r="B124" s="33"/>
      <c r="C124" s="133" t="s">
        <v>21</v>
      </c>
      <c r="D124" s="133" t="s">
        <v>189</v>
      </c>
      <c r="E124" s="134" t="s">
        <v>1159</v>
      </c>
      <c r="F124" s="135" t="s">
        <v>1160</v>
      </c>
      <c r="G124" s="136" t="s">
        <v>1161</v>
      </c>
      <c r="H124" s="137">
        <v>20.55</v>
      </c>
      <c r="I124" s="138"/>
      <c r="J124" s="139">
        <f>ROUND(I124*H124,2)</f>
        <v>0</v>
      </c>
      <c r="K124" s="135" t="s">
        <v>1</v>
      </c>
      <c r="L124" s="33"/>
      <c r="M124" s="140" t="s">
        <v>1</v>
      </c>
      <c r="N124" s="141" t="s">
        <v>46</v>
      </c>
      <c r="P124" s="142">
        <f>O124*H124</f>
        <v>0</v>
      </c>
      <c r="Q124" s="142">
        <v>0</v>
      </c>
      <c r="R124" s="142">
        <f>Q124*H124</f>
        <v>0</v>
      </c>
      <c r="S124" s="142">
        <v>0</v>
      </c>
      <c r="T124" s="143">
        <f>S124*H124</f>
        <v>0</v>
      </c>
      <c r="AR124" s="144" t="s">
        <v>194</v>
      </c>
      <c r="AT124" s="144" t="s">
        <v>189</v>
      </c>
      <c r="AU124" s="144" t="s">
        <v>21</v>
      </c>
      <c r="AY124" s="18" t="s">
        <v>187</v>
      </c>
      <c r="BE124" s="145">
        <f>IF(N124="základní",J124,0)</f>
        <v>0</v>
      </c>
      <c r="BF124" s="145">
        <f>IF(N124="snížená",J124,0)</f>
        <v>0</v>
      </c>
      <c r="BG124" s="145">
        <f>IF(N124="zákl. přenesená",J124,0)</f>
        <v>0</v>
      </c>
      <c r="BH124" s="145">
        <f>IF(N124="sníž. přenesená",J124,0)</f>
        <v>0</v>
      </c>
      <c r="BI124" s="145">
        <f>IF(N124="nulová",J124,0)</f>
        <v>0</v>
      </c>
      <c r="BJ124" s="18" t="s">
        <v>21</v>
      </c>
      <c r="BK124" s="145">
        <f>ROUND(I124*H124,2)</f>
        <v>0</v>
      </c>
      <c r="BL124" s="18" t="s">
        <v>194</v>
      </c>
      <c r="BM124" s="144" t="s">
        <v>91</v>
      </c>
    </row>
    <row r="125" spans="2:65" s="1" customFormat="1" ht="38.4">
      <c r="B125" s="33"/>
      <c r="D125" s="147" t="s">
        <v>219</v>
      </c>
      <c r="F125" s="167" t="s">
        <v>1284</v>
      </c>
      <c r="I125" s="168"/>
      <c r="L125" s="33"/>
      <c r="M125" s="169"/>
      <c r="T125" s="57"/>
      <c r="AT125" s="18" t="s">
        <v>219</v>
      </c>
      <c r="AU125" s="18" t="s">
        <v>21</v>
      </c>
    </row>
    <row r="126" spans="2:65" s="1" customFormat="1" ht="16.5" customHeight="1">
      <c r="B126" s="33"/>
      <c r="C126" s="133" t="s">
        <v>91</v>
      </c>
      <c r="D126" s="133" t="s">
        <v>189</v>
      </c>
      <c r="E126" s="134" t="s">
        <v>1266</v>
      </c>
      <c r="F126" s="135" t="s">
        <v>1267</v>
      </c>
      <c r="G126" s="136" t="s">
        <v>1161</v>
      </c>
      <c r="H126" s="137">
        <v>81.941000000000003</v>
      </c>
      <c r="I126" s="138"/>
      <c r="J126" s="139">
        <f>ROUND(I126*H126,2)</f>
        <v>0</v>
      </c>
      <c r="K126" s="135" t="s">
        <v>1</v>
      </c>
      <c r="L126" s="33"/>
      <c r="M126" s="140" t="s">
        <v>1</v>
      </c>
      <c r="N126" s="141" t="s">
        <v>46</v>
      </c>
      <c r="P126" s="142">
        <f>O126*H126</f>
        <v>0</v>
      </c>
      <c r="Q126" s="142">
        <v>0</v>
      </c>
      <c r="R126" s="142">
        <f>Q126*H126</f>
        <v>0</v>
      </c>
      <c r="S126" s="142">
        <v>0</v>
      </c>
      <c r="T126" s="143">
        <f>S126*H126</f>
        <v>0</v>
      </c>
      <c r="AR126" s="144" t="s">
        <v>194</v>
      </c>
      <c r="AT126" s="144" t="s">
        <v>189</v>
      </c>
      <c r="AU126" s="144" t="s">
        <v>21</v>
      </c>
      <c r="AY126" s="18" t="s">
        <v>187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8" t="s">
        <v>21</v>
      </c>
      <c r="BK126" s="145">
        <f>ROUND(I126*H126,2)</f>
        <v>0</v>
      </c>
      <c r="BL126" s="18" t="s">
        <v>194</v>
      </c>
      <c r="BM126" s="144" t="s">
        <v>194</v>
      </c>
    </row>
    <row r="127" spans="2:65" s="1" customFormat="1" ht="48">
      <c r="B127" s="33"/>
      <c r="D127" s="147" t="s">
        <v>219</v>
      </c>
      <c r="F127" s="167" t="s">
        <v>1285</v>
      </c>
      <c r="I127" s="168"/>
      <c r="L127" s="33"/>
      <c r="M127" s="169"/>
      <c r="T127" s="57"/>
      <c r="AT127" s="18" t="s">
        <v>219</v>
      </c>
      <c r="AU127" s="18" t="s">
        <v>21</v>
      </c>
    </row>
    <row r="128" spans="2:65" s="11" customFormat="1" ht="25.95" customHeight="1">
      <c r="B128" s="121"/>
      <c r="D128" s="122" t="s">
        <v>80</v>
      </c>
      <c r="E128" s="123" t="s">
        <v>21</v>
      </c>
      <c r="F128" s="123" t="s">
        <v>188</v>
      </c>
      <c r="I128" s="124"/>
      <c r="J128" s="125">
        <f>BK128</f>
        <v>0</v>
      </c>
      <c r="L128" s="121"/>
      <c r="M128" s="126"/>
      <c r="P128" s="127">
        <f>SUM(P129:P130)</f>
        <v>0</v>
      </c>
      <c r="R128" s="127">
        <f>SUM(R129:R130)</f>
        <v>0</v>
      </c>
      <c r="T128" s="128">
        <f>SUM(T129:T130)</f>
        <v>0</v>
      </c>
      <c r="AR128" s="122" t="s">
        <v>21</v>
      </c>
      <c r="AT128" s="129" t="s">
        <v>80</v>
      </c>
      <c r="AU128" s="129" t="s">
        <v>81</v>
      </c>
      <c r="AY128" s="122" t="s">
        <v>187</v>
      </c>
      <c r="BK128" s="130">
        <f>SUM(BK129:BK130)</f>
        <v>0</v>
      </c>
    </row>
    <row r="129" spans="2:65" s="1" customFormat="1" ht="16.5" customHeight="1">
      <c r="B129" s="33"/>
      <c r="C129" s="133" t="s">
        <v>205</v>
      </c>
      <c r="D129" s="133" t="s">
        <v>189</v>
      </c>
      <c r="E129" s="134" t="s">
        <v>1173</v>
      </c>
      <c r="F129" s="135" t="s">
        <v>1174</v>
      </c>
      <c r="G129" s="136" t="s">
        <v>1161</v>
      </c>
      <c r="H129" s="137">
        <v>20.55</v>
      </c>
      <c r="I129" s="138"/>
      <c r="J129" s="139">
        <f>ROUND(I129*H129,2)</f>
        <v>0</v>
      </c>
      <c r="K129" s="135" t="s">
        <v>1</v>
      </c>
      <c r="L129" s="33"/>
      <c r="M129" s="140" t="s">
        <v>1</v>
      </c>
      <c r="N129" s="141" t="s">
        <v>46</v>
      </c>
      <c r="P129" s="142">
        <f>O129*H129</f>
        <v>0</v>
      </c>
      <c r="Q129" s="142">
        <v>0</v>
      </c>
      <c r="R129" s="142">
        <f>Q129*H129</f>
        <v>0</v>
      </c>
      <c r="S129" s="142">
        <v>0</v>
      </c>
      <c r="T129" s="143">
        <f>S129*H129</f>
        <v>0</v>
      </c>
      <c r="AR129" s="144" t="s">
        <v>194</v>
      </c>
      <c r="AT129" s="144" t="s">
        <v>189</v>
      </c>
      <c r="AU129" s="144" t="s">
        <v>21</v>
      </c>
      <c r="AY129" s="18" t="s">
        <v>187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8" t="s">
        <v>21</v>
      </c>
      <c r="BK129" s="145">
        <f>ROUND(I129*H129,2)</f>
        <v>0</v>
      </c>
      <c r="BL129" s="18" t="s">
        <v>194</v>
      </c>
      <c r="BM129" s="144" t="s">
        <v>223</v>
      </c>
    </row>
    <row r="130" spans="2:65" s="1" customFormat="1" ht="144">
      <c r="B130" s="33"/>
      <c r="D130" s="147" t="s">
        <v>219</v>
      </c>
      <c r="F130" s="167" t="s">
        <v>1286</v>
      </c>
      <c r="I130" s="168"/>
      <c r="L130" s="33"/>
      <c r="M130" s="169"/>
      <c r="T130" s="57"/>
      <c r="AT130" s="18" t="s">
        <v>219</v>
      </c>
      <c r="AU130" s="18" t="s">
        <v>21</v>
      </c>
    </row>
    <row r="131" spans="2:65" s="11" customFormat="1" ht="25.95" customHeight="1">
      <c r="B131" s="121"/>
      <c r="D131" s="122" t="s">
        <v>80</v>
      </c>
      <c r="E131" s="123" t="s">
        <v>91</v>
      </c>
      <c r="F131" s="123" t="s">
        <v>1182</v>
      </c>
      <c r="I131" s="124"/>
      <c r="J131" s="125">
        <f>BK131</f>
        <v>0</v>
      </c>
      <c r="L131" s="121"/>
      <c r="M131" s="126"/>
      <c r="P131" s="127">
        <f>SUM(P132:P137)</f>
        <v>0</v>
      </c>
      <c r="R131" s="127">
        <f>SUM(R132:R137)</f>
        <v>0</v>
      </c>
      <c r="T131" s="128">
        <f>SUM(T132:T137)</f>
        <v>0</v>
      </c>
      <c r="AR131" s="122" t="s">
        <v>21</v>
      </c>
      <c r="AT131" s="129" t="s">
        <v>80</v>
      </c>
      <c r="AU131" s="129" t="s">
        <v>81</v>
      </c>
      <c r="AY131" s="122" t="s">
        <v>187</v>
      </c>
      <c r="BK131" s="130">
        <f>SUM(BK132:BK137)</f>
        <v>0</v>
      </c>
    </row>
    <row r="132" spans="2:65" s="1" customFormat="1" ht="16.5" customHeight="1">
      <c r="B132" s="33"/>
      <c r="C132" s="133" t="s">
        <v>194</v>
      </c>
      <c r="D132" s="133" t="s">
        <v>189</v>
      </c>
      <c r="E132" s="134" t="s">
        <v>1183</v>
      </c>
      <c r="F132" s="135" t="s">
        <v>1184</v>
      </c>
      <c r="G132" s="136" t="s">
        <v>244</v>
      </c>
      <c r="H132" s="137">
        <v>142.80000000000001</v>
      </c>
      <c r="I132" s="138"/>
      <c r="J132" s="139">
        <f>ROUND(I132*H132,2)</f>
        <v>0</v>
      </c>
      <c r="K132" s="135" t="s">
        <v>1</v>
      </c>
      <c r="L132" s="33"/>
      <c r="M132" s="140" t="s">
        <v>1</v>
      </c>
      <c r="N132" s="141" t="s">
        <v>46</v>
      </c>
      <c r="P132" s="142">
        <f>O132*H132</f>
        <v>0</v>
      </c>
      <c r="Q132" s="142">
        <v>0</v>
      </c>
      <c r="R132" s="142">
        <f>Q132*H132</f>
        <v>0</v>
      </c>
      <c r="S132" s="142">
        <v>0</v>
      </c>
      <c r="T132" s="143">
        <f>S132*H132</f>
        <v>0</v>
      </c>
      <c r="AR132" s="144" t="s">
        <v>194</v>
      </c>
      <c r="AT132" s="144" t="s">
        <v>189</v>
      </c>
      <c r="AU132" s="144" t="s">
        <v>21</v>
      </c>
      <c r="AY132" s="18" t="s">
        <v>187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8" t="s">
        <v>21</v>
      </c>
      <c r="BK132" s="145">
        <f>ROUND(I132*H132,2)</f>
        <v>0</v>
      </c>
      <c r="BL132" s="18" t="s">
        <v>194</v>
      </c>
      <c r="BM132" s="144" t="s">
        <v>234</v>
      </c>
    </row>
    <row r="133" spans="2:65" s="1" customFormat="1" ht="76.8">
      <c r="B133" s="33"/>
      <c r="D133" s="147" t="s">
        <v>219</v>
      </c>
      <c r="F133" s="167" t="s">
        <v>1287</v>
      </c>
      <c r="I133" s="168"/>
      <c r="L133" s="33"/>
      <c r="M133" s="169"/>
      <c r="T133" s="57"/>
      <c r="AT133" s="18" t="s">
        <v>219</v>
      </c>
      <c r="AU133" s="18" t="s">
        <v>21</v>
      </c>
    </row>
    <row r="134" spans="2:65" s="1" customFormat="1" ht="16.5" customHeight="1">
      <c r="B134" s="33"/>
      <c r="C134" s="133" t="s">
        <v>215</v>
      </c>
      <c r="D134" s="133" t="s">
        <v>189</v>
      </c>
      <c r="E134" s="134" t="s">
        <v>1288</v>
      </c>
      <c r="F134" s="135" t="s">
        <v>1289</v>
      </c>
      <c r="G134" s="136" t="s">
        <v>244</v>
      </c>
      <c r="H134" s="137">
        <v>65.230999999999995</v>
      </c>
      <c r="I134" s="138"/>
      <c r="J134" s="139">
        <f>ROUND(I134*H134,2)</f>
        <v>0</v>
      </c>
      <c r="K134" s="135" t="s">
        <v>1</v>
      </c>
      <c r="L134" s="33"/>
      <c r="M134" s="140" t="s">
        <v>1</v>
      </c>
      <c r="N134" s="141" t="s">
        <v>46</v>
      </c>
      <c r="P134" s="142">
        <f>O134*H134</f>
        <v>0</v>
      </c>
      <c r="Q134" s="142">
        <v>0</v>
      </c>
      <c r="R134" s="142">
        <f>Q134*H134</f>
        <v>0</v>
      </c>
      <c r="S134" s="142">
        <v>0</v>
      </c>
      <c r="T134" s="143">
        <f>S134*H134</f>
        <v>0</v>
      </c>
      <c r="AR134" s="144" t="s">
        <v>194</v>
      </c>
      <c r="AT134" s="144" t="s">
        <v>189</v>
      </c>
      <c r="AU134" s="144" t="s">
        <v>21</v>
      </c>
      <c r="AY134" s="18" t="s">
        <v>187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8" t="s">
        <v>21</v>
      </c>
      <c r="BK134" s="145">
        <f>ROUND(I134*H134,2)</f>
        <v>0</v>
      </c>
      <c r="BL134" s="18" t="s">
        <v>194</v>
      </c>
      <c r="BM134" s="144" t="s">
        <v>26</v>
      </c>
    </row>
    <row r="135" spans="2:65" s="1" customFormat="1" ht="57.6">
      <c r="B135" s="33"/>
      <c r="D135" s="147" t="s">
        <v>219</v>
      </c>
      <c r="F135" s="167" t="s">
        <v>1290</v>
      </c>
      <c r="I135" s="168"/>
      <c r="L135" s="33"/>
      <c r="M135" s="169"/>
      <c r="T135" s="57"/>
      <c r="AT135" s="18" t="s">
        <v>219</v>
      </c>
      <c r="AU135" s="18" t="s">
        <v>21</v>
      </c>
    </row>
    <row r="136" spans="2:65" s="1" customFormat="1" ht="16.5" customHeight="1">
      <c r="B136" s="33"/>
      <c r="C136" s="133" t="s">
        <v>223</v>
      </c>
      <c r="D136" s="133" t="s">
        <v>189</v>
      </c>
      <c r="E136" s="134" t="s">
        <v>1193</v>
      </c>
      <c r="F136" s="135" t="s">
        <v>1194</v>
      </c>
      <c r="G136" s="136" t="s">
        <v>244</v>
      </c>
      <c r="H136" s="137">
        <v>2</v>
      </c>
      <c r="I136" s="138"/>
      <c r="J136" s="139">
        <f>ROUND(I136*H136,2)</f>
        <v>0</v>
      </c>
      <c r="K136" s="135" t="s">
        <v>1</v>
      </c>
      <c r="L136" s="33"/>
      <c r="M136" s="140" t="s">
        <v>1</v>
      </c>
      <c r="N136" s="141" t="s">
        <v>46</v>
      </c>
      <c r="P136" s="142">
        <f>O136*H136</f>
        <v>0</v>
      </c>
      <c r="Q136" s="142">
        <v>0</v>
      </c>
      <c r="R136" s="142">
        <f>Q136*H136</f>
        <v>0</v>
      </c>
      <c r="S136" s="142">
        <v>0</v>
      </c>
      <c r="T136" s="143">
        <f>S136*H136</f>
        <v>0</v>
      </c>
      <c r="AR136" s="144" t="s">
        <v>194</v>
      </c>
      <c r="AT136" s="144" t="s">
        <v>189</v>
      </c>
      <c r="AU136" s="144" t="s">
        <v>21</v>
      </c>
      <c r="AY136" s="18" t="s">
        <v>187</v>
      </c>
      <c r="BE136" s="145">
        <f>IF(N136="základní",J136,0)</f>
        <v>0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8" t="s">
        <v>21</v>
      </c>
      <c r="BK136" s="145">
        <f>ROUND(I136*H136,2)</f>
        <v>0</v>
      </c>
      <c r="BL136" s="18" t="s">
        <v>194</v>
      </c>
      <c r="BM136" s="144" t="s">
        <v>8</v>
      </c>
    </row>
    <row r="137" spans="2:65" s="1" customFormat="1" ht="48">
      <c r="B137" s="33"/>
      <c r="D137" s="147" t="s">
        <v>219</v>
      </c>
      <c r="F137" s="167" t="s">
        <v>1291</v>
      </c>
      <c r="I137" s="168"/>
      <c r="L137" s="33"/>
      <c r="M137" s="169"/>
      <c r="T137" s="57"/>
      <c r="AT137" s="18" t="s">
        <v>219</v>
      </c>
      <c r="AU137" s="18" t="s">
        <v>21</v>
      </c>
    </row>
    <row r="138" spans="2:65" s="11" customFormat="1" ht="25.95" customHeight="1">
      <c r="B138" s="121"/>
      <c r="D138" s="122" t="s">
        <v>80</v>
      </c>
      <c r="E138" s="123" t="s">
        <v>205</v>
      </c>
      <c r="F138" s="123" t="s">
        <v>1208</v>
      </c>
      <c r="I138" s="124"/>
      <c r="J138" s="125">
        <f>BK138</f>
        <v>0</v>
      </c>
      <c r="L138" s="121"/>
      <c r="M138" s="126"/>
      <c r="P138" s="127">
        <f>SUM(P139:P146)</f>
        <v>0</v>
      </c>
      <c r="R138" s="127">
        <f>SUM(R139:R146)</f>
        <v>0</v>
      </c>
      <c r="T138" s="128">
        <f>SUM(T139:T146)</f>
        <v>0</v>
      </c>
      <c r="AR138" s="122" t="s">
        <v>21</v>
      </c>
      <c r="AT138" s="129" t="s">
        <v>80</v>
      </c>
      <c r="AU138" s="129" t="s">
        <v>81</v>
      </c>
      <c r="AY138" s="122" t="s">
        <v>187</v>
      </c>
      <c r="BK138" s="130">
        <f>SUM(BK139:BK146)</f>
        <v>0</v>
      </c>
    </row>
    <row r="139" spans="2:65" s="1" customFormat="1" ht="16.5" customHeight="1">
      <c r="B139" s="33"/>
      <c r="C139" s="133" t="s">
        <v>227</v>
      </c>
      <c r="D139" s="133" t="s">
        <v>189</v>
      </c>
      <c r="E139" s="134" t="s">
        <v>1209</v>
      </c>
      <c r="F139" s="135" t="s">
        <v>1210</v>
      </c>
      <c r="G139" s="136" t="s">
        <v>1161</v>
      </c>
      <c r="H139" s="137">
        <v>33.152999999999999</v>
      </c>
      <c r="I139" s="138"/>
      <c r="J139" s="139">
        <f>ROUND(I139*H139,2)</f>
        <v>0</v>
      </c>
      <c r="K139" s="135" t="s">
        <v>1</v>
      </c>
      <c r="L139" s="33"/>
      <c r="M139" s="140" t="s">
        <v>1</v>
      </c>
      <c r="N139" s="141" t="s">
        <v>46</v>
      </c>
      <c r="P139" s="142">
        <f>O139*H139</f>
        <v>0</v>
      </c>
      <c r="Q139" s="142">
        <v>0</v>
      </c>
      <c r="R139" s="142">
        <f>Q139*H139</f>
        <v>0</v>
      </c>
      <c r="S139" s="142">
        <v>0</v>
      </c>
      <c r="T139" s="143">
        <f>S139*H139</f>
        <v>0</v>
      </c>
      <c r="AR139" s="144" t="s">
        <v>194</v>
      </c>
      <c r="AT139" s="144" t="s">
        <v>189</v>
      </c>
      <c r="AU139" s="144" t="s">
        <v>21</v>
      </c>
      <c r="AY139" s="18" t="s">
        <v>187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8" t="s">
        <v>21</v>
      </c>
      <c r="BK139" s="145">
        <f>ROUND(I139*H139,2)</f>
        <v>0</v>
      </c>
      <c r="BL139" s="18" t="s">
        <v>194</v>
      </c>
      <c r="BM139" s="144" t="s">
        <v>267</v>
      </c>
    </row>
    <row r="140" spans="2:65" s="1" customFormat="1" ht="86.4">
      <c r="B140" s="33"/>
      <c r="D140" s="147" t="s">
        <v>219</v>
      </c>
      <c r="F140" s="167" t="s">
        <v>1292</v>
      </c>
      <c r="I140" s="168"/>
      <c r="L140" s="33"/>
      <c r="M140" s="169"/>
      <c r="T140" s="57"/>
      <c r="AT140" s="18" t="s">
        <v>219</v>
      </c>
      <c r="AU140" s="18" t="s">
        <v>21</v>
      </c>
    </row>
    <row r="141" spans="2:65" s="1" customFormat="1" ht="16.5" customHeight="1">
      <c r="B141" s="33"/>
      <c r="C141" s="133" t="s">
        <v>234</v>
      </c>
      <c r="D141" s="133" t="s">
        <v>189</v>
      </c>
      <c r="E141" s="134" t="s">
        <v>1212</v>
      </c>
      <c r="F141" s="135" t="s">
        <v>1213</v>
      </c>
      <c r="G141" s="136" t="s">
        <v>1161</v>
      </c>
      <c r="H141" s="137">
        <v>6.28</v>
      </c>
      <c r="I141" s="138"/>
      <c r="J141" s="139">
        <f>ROUND(I141*H141,2)</f>
        <v>0</v>
      </c>
      <c r="K141" s="135" t="s">
        <v>1</v>
      </c>
      <c r="L141" s="33"/>
      <c r="M141" s="140" t="s">
        <v>1</v>
      </c>
      <c r="N141" s="141" t="s">
        <v>46</v>
      </c>
      <c r="P141" s="142">
        <f>O141*H141</f>
        <v>0</v>
      </c>
      <c r="Q141" s="142">
        <v>0</v>
      </c>
      <c r="R141" s="142">
        <f>Q141*H141</f>
        <v>0</v>
      </c>
      <c r="S141" s="142">
        <v>0</v>
      </c>
      <c r="T141" s="143">
        <f>S141*H141</f>
        <v>0</v>
      </c>
      <c r="AR141" s="144" t="s">
        <v>194</v>
      </c>
      <c r="AT141" s="144" t="s">
        <v>189</v>
      </c>
      <c r="AU141" s="144" t="s">
        <v>21</v>
      </c>
      <c r="AY141" s="18" t="s">
        <v>187</v>
      </c>
      <c r="BE141" s="145">
        <f>IF(N141="základní",J141,0)</f>
        <v>0</v>
      </c>
      <c r="BF141" s="145">
        <f>IF(N141="snížená",J141,0)</f>
        <v>0</v>
      </c>
      <c r="BG141" s="145">
        <f>IF(N141="zákl. přenesená",J141,0)</f>
        <v>0</v>
      </c>
      <c r="BH141" s="145">
        <f>IF(N141="sníž. přenesená",J141,0)</f>
        <v>0</v>
      </c>
      <c r="BI141" s="145">
        <f>IF(N141="nulová",J141,0)</f>
        <v>0</v>
      </c>
      <c r="BJ141" s="18" t="s">
        <v>21</v>
      </c>
      <c r="BK141" s="145">
        <f>ROUND(I141*H141,2)</f>
        <v>0</v>
      </c>
      <c r="BL141" s="18" t="s">
        <v>194</v>
      </c>
      <c r="BM141" s="144" t="s">
        <v>278</v>
      </c>
    </row>
    <row r="142" spans="2:65" s="1" customFormat="1" ht="134.4">
      <c r="B142" s="33"/>
      <c r="D142" s="147" t="s">
        <v>219</v>
      </c>
      <c r="F142" s="167" t="s">
        <v>1293</v>
      </c>
      <c r="I142" s="168"/>
      <c r="L142" s="33"/>
      <c r="M142" s="169"/>
      <c r="T142" s="57"/>
      <c r="AT142" s="18" t="s">
        <v>219</v>
      </c>
      <c r="AU142" s="18" t="s">
        <v>21</v>
      </c>
    </row>
    <row r="143" spans="2:65" s="1" customFormat="1" ht="16.5" customHeight="1">
      <c r="B143" s="33"/>
      <c r="C143" s="133" t="s">
        <v>239</v>
      </c>
      <c r="D143" s="133" t="s">
        <v>189</v>
      </c>
      <c r="E143" s="134" t="s">
        <v>1215</v>
      </c>
      <c r="F143" s="135" t="s">
        <v>1216</v>
      </c>
      <c r="G143" s="136" t="s">
        <v>1161</v>
      </c>
      <c r="H143" s="137">
        <v>16.792000000000002</v>
      </c>
      <c r="I143" s="138"/>
      <c r="J143" s="139">
        <f>ROUND(I143*H143,2)</f>
        <v>0</v>
      </c>
      <c r="K143" s="135" t="s">
        <v>1</v>
      </c>
      <c r="L143" s="33"/>
      <c r="M143" s="140" t="s">
        <v>1</v>
      </c>
      <c r="N143" s="141" t="s">
        <v>46</v>
      </c>
      <c r="P143" s="142">
        <f>O143*H143</f>
        <v>0</v>
      </c>
      <c r="Q143" s="142">
        <v>0</v>
      </c>
      <c r="R143" s="142">
        <f>Q143*H143</f>
        <v>0</v>
      </c>
      <c r="S143" s="142">
        <v>0</v>
      </c>
      <c r="T143" s="143">
        <f>S143*H143</f>
        <v>0</v>
      </c>
      <c r="AR143" s="144" t="s">
        <v>194</v>
      </c>
      <c r="AT143" s="144" t="s">
        <v>189</v>
      </c>
      <c r="AU143" s="144" t="s">
        <v>21</v>
      </c>
      <c r="AY143" s="18" t="s">
        <v>187</v>
      </c>
      <c r="BE143" s="145">
        <f>IF(N143="základní",J143,0)</f>
        <v>0</v>
      </c>
      <c r="BF143" s="145">
        <f>IF(N143="snížená",J143,0)</f>
        <v>0</v>
      </c>
      <c r="BG143" s="145">
        <f>IF(N143="zákl. přenesená",J143,0)</f>
        <v>0</v>
      </c>
      <c r="BH143" s="145">
        <f>IF(N143="sníž. přenesená",J143,0)</f>
        <v>0</v>
      </c>
      <c r="BI143" s="145">
        <f>IF(N143="nulová",J143,0)</f>
        <v>0</v>
      </c>
      <c r="BJ143" s="18" t="s">
        <v>21</v>
      </c>
      <c r="BK143" s="145">
        <f>ROUND(I143*H143,2)</f>
        <v>0</v>
      </c>
      <c r="BL143" s="18" t="s">
        <v>194</v>
      </c>
      <c r="BM143" s="144" t="s">
        <v>289</v>
      </c>
    </row>
    <row r="144" spans="2:65" s="1" customFormat="1" ht="163.19999999999999">
      <c r="B144" s="33"/>
      <c r="D144" s="147" t="s">
        <v>219</v>
      </c>
      <c r="F144" s="167" t="s">
        <v>1294</v>
      </c>
      <c r="I144" s="168"/>
      <c r="L144" s="33"/>
      <c r="M144" s="169"/>
      <c r="T144" s="57"/>
      <c r="AT144" s="18" t="s">
        <v>219</v>
      </c>
      <c r="AU144" s="18" t="s">
        <v>21</v>
      </c>
    </row>
    <row r="145" spans="2:65" s="1" customFormat="1" ht="16.5" customHeight="1">
      <c r="B145" s="33"/>
      <c r="C145" s="133" t="s">
        <v>26</v>
      </c>
      <c r="D145" s="133" t="s">
        <v>189</v>
      </c>
      <c r="E145" s="134" t="s">
        <v>1218</v>
      </c>
      <c r="F145" s="135" t="s">
        <v>1219</v>
      </c>
      <c r="G145" s="136" t="s">
        <v>1191</v>
      </c>
      <c r="H145" s="137">
        <v>0.25600000000000001</v>
      </c>
      <c r="I145" s="138"/>
      <c r="J145" s="139">
        <f>ROUND(I145*H145,2)</f>
        <v>0</v>
      </c>
      <c r="K145" s="135" t="s">
        <v>1</v>
      </c>
      <c r="L145" s="33"/>
      <c r="M145" s="140" t="s">
        <v>1</v>
      </c>
      <c r="N145" s="141" t="s">
        <v>46</v>
      </c>
      <c r="P145" s="142">
        <f>O145*H145</f>
        <v>0</v>
      </c>
      <c r="Q145" s="142">
        <v>0</v>
      </c>
      <c r="R145" s="142">
        <f>Q145*H145</f>
        <v>0</v>
      </c>
      <c r="S145" s="142">
        <v>0</v>
      </c>
      <c r="T145" s="143">
        <f>S145*H145</f>
        <v>0</v>
      </c>
      <c r="AR145" s="144" t="s">
        <v>194</v>
      </c>
      <c r="AT145" s="144" t="s">
        <v>189</v>
      </c>
      <c r="AU145" s="144" t="s">
        <v>21</v>
      </c>
      <c r="AY145" s="18" t="s">
        <v>187</v>
      </c>
      <c r="BE145" s="145">
        <f>IF(N145="základní",J145,0)</f>
        <v>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18" t="s">
        <v>21</v>
      </c>
      <c r="BK145" s="145">
        <f>ROUND(I145*H145,2)</f>
        <v>0</v>
      </c>
      <c r="BL145" s="18" t="s">
        <v>194</v>
      </c>
      <c r="BM145" s="144" t="s">
        <v>299</v>
      </c>
    </row>
    <row r="146" spans="2:65" s="1" customFormat="1" ht="124.8">
      <c r="B146" s="33"/>
      <c r="D146" s="147" t="s">
        <v>219</v>
      </c>
      <c r="F146" s="167" t="s">
        <v>1295</v>
      </c>
      <c r="I146" s="168"/>
      <c r="L146" s="33"/>
      <c r="M146" s="169"/>
      <c r="T146" s="57"/>
      <c r="AT146" s="18" t="s">
        <v>219</v>
      </c>
      <c r="AU146" s="18" t="s">
        <v>21</v>
      </c>
    </row>
    <row r="147" spans="2:65" s="11" customFormat="1" ht="25.95" customHeight="1">
      <c r="B147" s="121"/>
      <c r="D147" s="122" t="s">
        <v>80</v>
      </c>
      <c r="E147" s="123" t="s">
        <v>194</v>
      </c>
      <c r="F147" s="123" t="s">
        <v>271</v>
      </c>
      <c r="I147" s="124"/>
      <c r="J147" s="125">
        <f>BK147</f>
        <v>0</v>
      </c>
      <c r="L147" s="121"/>
      <c r="M147" s="126"/>
      <c r="P147" s="127">
        <f>SUM(P148:P151)</f>
        <v>0</v>
      </c>
      <c r="R147" s="127">
        <f>SUM(R148:R151)</f>
        <v>0</v>
      </c>
      <c r="T147" s="128">
        <f>SUM(T148:T151)</f>
        <v>0</v>
      </c>
      <c r="AR147" s="122" t="s">
        <v>21</v>
      </c>
      <c r="AT147" s="129" t="s">
        <v>80</v>
      </c>
      <c r="AU147" s="129" t="s">
        <v>81</v>
      </c>
      <c r="AY147" s="122" t="s">
        <v>187</v>
      </c>
      <c r="BK147" s="130">
        <f>SUM(BK148:BK151)</f>
        <v>0</v>
      </c>
    </row>
    <row r="148" spans="2:65" s="1" customFormat="1" ht="16.5" customHeight="1">
      <c r="B148" s="33"/>
      <c r="C148" s="133" t="s">
        <v>250</v>
      </c>
      <c r="D148" s="133" t="s">
        <v>189</v>
      </c>
      <c r="E148" s="134" t="s">
        <v>1236</v>
      </c>
      <c r="F148" s="135" t="s">
        <v>1237</v>
      </c>
      <c r="G148" s="136" t="s">
        <v>1161</v>
      </c>
      <c r="H148" s="137">
        <v>13.78</v>
      </c>
      <c r="I148" s="138"/>
      <c r="J148" s="139">
        <f>ROUND(I148*H148,2)</f>
        <v>0</v>
      </c>
      <c r="K148" s="135" t="s">
        <v>1</v>
      </c>
      <c r="L148" s="33"/>
      <c r="M148" s="140" t="s">
        <v>1</v>
      </c>
      <c r="N148" s="141" t="s">
        <v>46</v>
      </c>
      <c r="P148" s="142">
        <f>O148*H148</f>
        <v>0</v>
      </c>
      <c r="Q148" s="142">
        <v>0</v>
      </c>
      <c r="R148" s="142">
        <f>Q148*H148</f>
        <v>0</v>
      </c>
      <c r="S148" s="142">
        <v>0</v>
      </c>
      <c r="T148" s="143">
        <f>S148*H148</f>
        <v>0</v>
      </c>
      <c r="AR148" s="144" t="s">
        <v>194</v>
      </c>
      <c r="AT148" s="144" t="s">
        <v>189</v>
      </c>
      <c r="AU148" s="144" t="s">
        <v>21</v>
      </c>
      <c r="AY148" s="18" t="s">
        <v>187</v>
      </c>
      <c r="BE148" s="145">
        <f>IF(N148="základní",J148,0)</f>
        <v>0</v>
      </c>
      <c r="BF148" s="145">
        <f>IF(N148="snížená",J148,0)</f>
        <v>0</v>
      </c>
      <c r="BG148" s="145">
        <f>IF(N148="zákl. přenesená",J148,0)</f>
        <v>0</v>
      </c>
      <c r="BH148" s="145">
        <f>IF(N148="sníž. přenesená",J148,0)</f>
        <v>0</v>
      </c>
      <c r="BI148" s="145">
        <f>IF(N148="nulová",J148,0)</f>
        <v>0</v>
      </c>
      <c r="BJ148" s="18" t="s">
        <v>21</v>
      </c>
      <c r="BK148" s="145">
        <f>ROUND(I148*H148,2)</f>
        <v>0</v>
      </c>
      <c r="BL148" s="18" t="s">
        <v>194</v>
      </c>
      <c r="BM148" s="144" t="s">
        <v>308</v>
      </c>
    </row>
    <row r="149" spans="2:65" s="1" customFormat="1" ht="163.19999999999999">
      <c r="B149" s="33"/>
      <c r="D149" s="147" t="s">
        <v>219</v>
      </c>
      <c r="F149" s="167" t="s">
        <v>1296</v>
      </c>
      <c r="I149" s="168"/>
      <c r="L149" s="33"/>
      <c r="M149" s="169"/>
      <c r="T149" s="57"/>
      <c r="AT149" s="18" t="s">
        <v>219</v>
      </c>
      <c r="AU149" s="18" t="s">
        <v>21</v>
      </c>
    </row>
    <row r="150" spans="2:65" s="1" customFormat="1" ht="16.5" customHeight="1">
      <c r="B150" s="33"/>
      <c r="C150" s="133" t="s">
        <v>8</v>
      </c>
      <c r="D150" s="133" t="s">
        <v>189</v>
      </c>
      <c r="E150" s="134" t="s">
        <v>1242</v>
      </c>
      <c r="F150" s="135" t="s">
        <v>1243</v>
      </c>
      <c r="G150" s="136" t="s">
        <v>1161</v>
      </c>
      <c r="H150" s="137">
        <v>20.67</v>
      </c>
      <c r="I150" s="138"/>
      <c r="J150" s="139">
        <f>ROUND(I150*H150,2)</f>
        <v>0</v>
      </c>
      <c r="K150" s="135" t="s">
        <v>1</v>
      </c>
      <c r="L150" s="33"/>
      <c r="M150" s="140" t="s">
        <v>1</v>
      </c>
      <c r="N150" s="141" t="s">
        <v>46</v>
      </c>
      <c r="P150" s="142">
        <f>O150*H150</f>
        <v>0</v>
      </c>
      <c r="Q150" s="142">
        <v>0</v>
      </c>
      <c r="R150" s="142">
        <f>Q150*H150</f>
        <v>0</v>
      </c>
      <c r="S150" s="142">
        <v>0</v>
      </c>
      <c r="T150" s="143">
        <f>S150*H150</f>
        <v>0</v>
      </c>
      <c r="AR150" s="144" t="s">
        <v>194</v>
      </c>
      <c r="AT150" s="144" t="s">
        <v>189</v>
      </c>
      <c r="AU150" s="144" t="s">
        <v>21</v>
      </c>
      <c r="AY150" s="18" t="s">
        <v>187</v>
      </c>
      <c r="BE150" s="145">
        <f>IF(N150="základní",J150,0)</f>
        <v>0</v>
      </c>
      <c r="BF150" s="145">
        <f>IF(N150="snížená",J150,0)</f>
        <v>0</v>
      </c>
      <c r="BG150" s="145">
        <f>IF(N150="zákl. přenesená",J150,0)</f>
        <v>0</v>
      </c>
      <c r="BH150" s="145">
        <f>IF(N150="sníž. přenesená",J150,0)</f>
        <v>0</v>
      </c>
      <c r="BI150" s="145">
        <f>IF(N150="nulová",J150,0)</f>
        <v>0</v>
      </c>
      <c r="BJ150" s="18" t="s">
        <v>21</v>
      </c>
      <c r="BK150" s="145">
        <f>ROUND(I150*H150,2)</f>
        <v>0</v>
      </c>
      <c r="BL150" s="18" t="s">
        <v>194</v>
      </c>
      <c r="BM150" s="144" t="s">
        <v>323</v>
      </c>
    </row>
    <row r="151" spans="2:65" s="1" customFormat="1" ht="48">
      <c r="B151" s="33"/>
      <c r="D151" s="147" t="s">
        <v>219</v>
      </c>
      <c r="F151" s="167" t="s">
        <v>1297</v>
      </c>
      <c r="I151" s="168"/>
      <c r="L151" s="33"/>
      <c r="M151" s="169"/>
      <c r="T151" s="57"/>
      <c r="AT151" s="18" t="s">
        <v>219</v>
      </c>
      <c r="AU151" s="18" t="s">
        <v>21</v>
      </c>
    </row>
    <row r="152" spans="2:65" s="11" customFormat="1" ht="25.95" customHeight="1">
      <c r="B152" s="121"/>
      <c r="D152" s="122" t="s">
        <v>80</v>
      </c>
      <c r="E152" s="123" t="s">
        <v>239</v>
      </c>
      <c r="F152" s="123" t="s">
        <v>1253</v>
      </c>
      <c r="I152" s="124"/>
      <c r="J152" s="125">
        <f>BK152</f>
        <v>0</v>
      </c>
      <c r="L152" s="121"/>
      <c r="M152" s="126"/>
      <c r="P152" s="127">
        <f>SUM(P153:P160)</f>
        <v>0</v>
      </c>
      <c r="R152" s="127">
        <f>SUM(R153:R160)</f>
        <v>0</v>
      </c>
      <c r="T152" s="128">
        <f>SUM(T153:T160)</f>
        <v>0</v>
      </c>
      <c r="AR152" s="122" t="s">
        <v>21</v>
      </c>
      <c r="AT152" s="129" t="s">
        <v>80</v>
      </c>
      <c r="AU152" s="129" t="s">
        <v>81</v>
      </c>
      <c r="AY152" s="122" t="s">
        <v>187</v>
      </c>
      <c r="BK152" s="130">
        <f>SUM(BK153:BK160)</f>
        <v>0</v>
      </c>
    </row>
    <row r="153" spans="2:65" s="1" customFormat="1" ht="16.5" customHeight="1">
      <c r="B153" s="33"/>
      <c r="C153" s="133" t="s">
        <v>261</v>
      </c>
      <c r="D153" s="133" t="s">
        <v>189</v>
      </c>
      <c r="E153" s="134" t="s">
        <v>1278</v>
      </c>
      <c r="F153" s="135" t="s">
        <v>1279</v>
      </c>
      <c r="G153" s="136" t="s">
        <v>244</v>
      </c>
      <c r="H153" s="137">
        <v>143.30000000000001</v>
      </c>
      <c r="I153" s="138"/>
      <c r="J153" s="139">
        <f>ROUND(I153*H153,2)</f>
        <v>0</v>
      </c>
      <c r="K153" s="135" t="s">
        <v>1</v>
      </c>
      <c r="L153" s="33"/>
      <c r="M153" s="140" t="s">
        <v>1</v>
      </c>
      <c r="N153" s="141" t="s">
        <v>46</v>
      </c>
      <c r="P153" s="142">
        <f>O153*H153</f>
        <v>0</v>
      </c>
      <c r="Q153" s="142">
        <v>0</v>
      </c>
      <c r="R153" s="142">
        <f>Q153*H153</f>
        <v>0</v>
      </c>
      <c r="S153" s="142">
        <v>0</v>
      </c>
      <c r="T153" s="143">
        <f>S153*H153</f>
        <v>0</v>
      </c>
      <c r="AR153" s="144" t="s">
        <v>194</v>
      </c>
      <c r="AT153" s="144" t="s">
        <v>189</v>
      </c>
      <c r="AU153" s="144" t="s">
        <v>21</v>
      </c>
      <c r="AY153" s="18" t="s">
        <v>187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8" t="s">
        <v>21</v>
      </c>
      <c r="BK153" s="145">
        <f>ROUND(I153*H153,2)</f>
        <v>0</v>
      </c>
      <c r="BL153" s="18" t="s">
        <v>194</v>
      </c>
      <c r="BM153" s="144" t="s">
        <v>336</v>
      </c>
    </row>
    <row r="154" spans="2:65" s="1" customFormat="1" ht="38.4">
      <c r="B154" s="33"/>
      <c r="D154" s="147" t="s">
        <v>219</v>
      </c>
      <c r="F154" s="167" t="s">
        <v>1298</v>
      </c>
      <c r="I154" s="168"/>
      <c r="L154" s="33"/>
      <c r="M154" s="169"/>
      <c r="T154" s="57"/>
      <c r="AT154" s="18" t="s">
        <v>219</v>
      </c>
      <c r="AU154" s="18" t="s">
        <v>21</v>
      </c>
    </row>
    <row r="155" spans="2:65" s="1" customFormat="1" ht="16.5" customHeight="1">
      <c r="B155" s="33"/>
      <c r="C155" s="133" t="s">
        <v>267</v>
      </c>
      <c r="D155" s="133" t="s">
        <v>189</v>
      </c>
      <c r="E155" s="134" t="s">
        <v>1254</v>
      </c>
      <c r="F155" s="135" t="s">
        <v>1255</v>
      </c>
      <c r="G155" s="136" t="s">
        <v>244</v>
      </c>
      <c r="H155" s="137">
        <v>137.80000000000001</v>
      </c>
      <c r="I155" s="138"/>
      <c r="J155" s="139">
        <f>ROUND(I155*H155,2)</f>
        <v>0</v>
      </c>
      <c r="K155" s="135" t="s">
        <v>1</v>
      </c>
      <c r="L155" s="33"/>
      <c r="M155" s="140" t="s">
        <v>1</v>
      </c>
      <c r="N155" s="141" t="s">
        <v>46</v>
      </c>
      <c r="P155" s="142">
        <f>O155*H155</f>
        <v>0</v>
      </c>
      <c r="Q155" s="142">
        <v>0</v>
      </c>
      <c r="R155" s="142">
        <f>Q155*H155</f>
        <v>0</v>
      </c>
      <c r="S155" s="142">
        <v>0</v>
      </c>
      <c r="T155" s="143">
        <f>S155*H155</f>
        <v>0</v>
      </c>
      <c r="AR155" s="144" t="s">
        <v>194</v>
      </c>
      <c r="AT155" s="144" t="s">
        <v>189</v>
      </c>
      <c r="AU155" s="144" t="s">
        <v>21</v>
      </c>
      <c r="AY155" s="18" t="s">
        <v>187</v>
      </c>
      <c r="BE155" s="145">
        <f>IF(N155="základní",J155,0)</f>
        <v>0</v>
      </c>
      <c r="BF155" s="145">
        <f>IF(N155="snížená",J155,0)</f>
        <v>0</v>
      </c>
      <c r="BG155" s="145">
        <f>IF(N155="zákl. přenesená",J155,0)</f>
        <v>0</v>
      </c>
      <c r="BH155" s="145">
        <f>IF(N155="sníž. přenesená",J155,0)</f>
        <v>0</v>
      </c>
      <c r="BI155" s="145">
        <f>IF(N155="nulová",J155,0)</f>
        <v>0</v>
      </c>
      <c r="BJ155" s="18" t="s">
        <v>21</v>
      </c>
      <c r="BK155" s="145">
        <f>ROUND(I155*H155,2)</f>
        <v>0</v>
      </c>
      <c r="BL155" s="18" t="s">
        <v>194</v>
      </c>
      <c r="BM155" s="144" t="s">
        <v>348</v>
      </c>
    </row>
    <row r="156" spans="2:65" s="1" customFormat="1" ht="48">
      <c r="B156" s="33"/>
      <c r="D156" s="147" t="s">
        <v>219</v>
      </c>
      <c r="F156" s="167" t="s">
        <v>1299</v>
      </c>
      <c r="I156" s="168"/>
      <c r="L156" s="33"/>
      <c r="M156" s="169"/>
      <c r="T156" s="57"/>
      <c r="AT156" s="18" t="s">
        <v>219</v>
      </c>
      <c r="AU156" s="18" t="s">
        <v>21</v>
      </c>
    </row>
    <row r="157" spans="2:65" s="1" customFormat="1" ht="16.5" customHeight="1">
      <c r="B157" s="33"/>
      <c r="C157" s="133" t="s">
        <v>272</v>
      </c>
      <c r="D157" s="133" t="s">
        <v>189</v>
      </c>
      <c r="E157" s="134" t="s">
        <v>1300</v>
      </c>
      <c r="F157" s="135" t="s">
        <v>1255</v>
      </c>
      <c r="G157" s="136" t="s">
        <v>244</v>
      </c>
      <c r="H157" s="137">
        <v>2</v>
      </c>
      <c r="I157" s="138"/>
      <c r="J157" s="139">
        <f>ROUND(I157*H157,2)</f>
        <v>0</v>
      </c>
      <c r="K157" s="135" t="s">
        <v>1</v>
      </c>
      <c r="L157" s="33"/>
      <c r="M157" s="140" t="s">
        <v>1</v>
      </c>
      <c r="N157" s="141" t="s">
        <v>46</v>
      </c>
      <c r="P157" s="142">
        <f>O157*H157</f>
        <v>0</v>
      </c>
      <c r="Q157" s="142">
        <v>0</v>
      </c>
      <c r="R157" s="142">
        <f>Q157*H157</f>
        <v>0</v>
      </c>
      <c r="S157" s="142">
        <v>0</v>
      </c>
      <c r="T157" s="143">
        <f>S157*H157</f>
        <v>0</v>
      </c>
      <c r="AR157" s="144" t="s">
        <v>194</v>
      </c>
      <c r="AT157" s="144" t="s">
        <v>189</v>
      </c>
      <c r="AU157" s="144" t="s">
        <v>21</v>
      </c>
      <c r="AY157" s="18" t="s">
        <v>187</v>
      </c>
      <c r="BE157" s="145">
        <f>IF(N157="základní",J157,0)</f>
        <v>0</v>
      </c>
      <c r="BF157" s="145">
        <f>IF(N157="snížená",J157,0)</f>
        <v>0</v>
      </c>
      <c r="BG157" s="145">
        <f>IF(N157="zákl. přenesená",J157,0)</f>
        <v>0</v>
      </c>
      <c r="BH157" s="145">
        <f>IF(N157="sníž. přenesená",J157,0)</f>
        <v>0</v>
      </c>
      <c r="BI157" s="145">
        <f>IF(N157="nulová",J157,0)</f>
        <v>0</v>
      </c>
      <c r="BJ157" s="18" t="s">
        <v>21</v>
      </c>
      <c r="BK157" s="145">
        <f>ROUND(I157*H157,2)</f>
        <v>0</v>
      </c>
      <c r="BL157" s="18" t="s">
        <v>194</v>
      </c>
      <c r="BM157" s="144" t="s">
        <v>340</v>
      </c>
    </row>
    <row r="158" spans="2:65" s="1" customFormat="1" ht="57.6">
      <c r="B158" s="33"/>
      <c r="D158" s="147" t="s">
        <v>219</v>
      </c>
      <c r="F158" s="167" t="s">
        <v>1301</v>
      </c>
      <c r="I158" s="168"/>
      <c r="L158" s="33"/>
      <c r="M158" s="169"/>
      <c r="T158" s="57"/>
      <c r="AT158" s="18" t="s">
        <v>219</v>
      </c>
      <c r="AU158" s="18" t="s">
        <v>21</v>
      </c>
    </row>
    <row r="159" spans="2:65" s="1" customFormat="1" ht="16.5" customHeight="1">
      <c r="B159" s="33"/>
      <c r="C159" s="133" t="s">
        <v>278</v>
      </c>
      <c r="D159" s="133" t="s">
        <v>189</v>
      </c>
      <c r="E159" s="134" t="s">
        <v>1261</v>
      </c>
      <c r="F159" s="135" t="s">
        <v>1262</v>
      </c>
      <c r="G159" s="136" t="s">
        <v>1161</v>
      </c>
      <c r="H159" s="137">
        <v>81.941000000000003</v>
      </c>
      <c r="I159" s="138"/>
      <c r="J159" s="139">
        <f>ROUND(I159*H159,2)</f>
        <v>0</v>
      </c>
      <c r="K159" s="135" t="s">
        <v>1</v>
      </c>
      <c r="L159" s="33"/>
      <c r="M159" s="140" t="s">
        <v>1</v>
      </c>
      <c r="N159" s="141" t="s">
        <v>46</v>
      </c>
      <c r="P159" s="142">
        <f>O159*H159</f>
        <v>0</v>
      </c>
      <c r="Q159" s="142">
        <v>0</v>
      </c>
      <c r="R159" s="142">
        <f>Q159*H159</f>
        <v>0</v>
      </c>
      <c r="S159" s="142">
        <v>0</v>
      </c>
      <c r="T159" s="143">
        <f>S159*H159</f>
        <v>0</v>
      </c>
      <c r="AR159" s="144" t="s">
        <v>194</v>
      </c>
      <c r="AT159" s="144" t="s">
        <v>189</v>
      </c>
      <c r="AU159" s="144" t="s">
        <v>21</v>
      </c>
      <c r="AY159" s="18" t="s">
        <v>187</v>
      </c>
      <c r="BE159" s="145">
        <f>IF(N159="základní",J159,0)</f>
        <v>0</v>
      </c>
      <c r="BF159" s="145">
        <f>IF(N159="snížená",J159,0)</f>
        <v>0</v>
      </c>
      <c r="BG159" s="145">
        <f>IF(N159="zákl. přenesená",J159,0)</f>
        <v>0</v>
      </c>
      <c r="BH159" s="145">
        <f>IF(N159="sníž. přenesená",J159,0)</f>
        <v>0</v>
      </c>
      <c r="BI159" s="145">
        <f>IF(N159="nulová",J159,0)</f>
        <v>0</v>
      </c>
      <c r="BJ159" s="18" t="s">
        <v>21</v>
      </c>
      <c r="BK159" s="145">
        <f>ROUND(I159*H159,2)</f>
        <v>0</v>
      </c>
      <c r="BL159" s="18" t="s">
        <v>194</v>
      </c>
      <c r="BM159" s="144" t="s">
        <v>369</v>
      </c>
    </row>
    <row r="160" spans="2:65" s="1" customFormat="1" ht="86.4">
      <c r="B160" s="33"/>
      <c r="D160" s="147" t="s">
        <v>219</v>
      </c>
      <c r="F160" s="167" t="s">
        <v>1302</v>
      </c>
      <c r="I160" s="168"/>
      <c r="L160" s="33"/>
      <c r="M160" s="192"/>
      <c r="N160" s="189"/>
      <c r="O160" s="189"/>
      <c r="P160" s="189"/>
      <c r="Q160" s="189"/>
      <c r="R160" s="189"/>
      <c r="S160" s="189"/>
      <c r="T160" s="193"/>
      <c r="AT160" s="18" t="s">
        <v>219</v>
      </c>
      <c r="AU160" s="18" t="s">
        <v>21</v>
      </c>
    </row>
    <row r="161" spans="2:12" s="1" customFormat="1" ht="6.9" customHeight="1">
      <c r="B161" s="45"/>
      <c r="C161" s="46"/>
      <c r="D161" s="46"/>
      <c r="E161" s="46"/>
      <c r="F161" s="46"/>
      <c r="G161" s="46"/>
      <c r="H161" s="46"/>
      <c r="I161" s="46"/>
      <c r="J161" s="46"/>
      <c r="K161" s="46"/>
      <c r="L161" s="33"/>
    </row>
  </sheetData>
  <sheetProtection algorithmName="SHA-512" hashValue="pk6+46r2UP7qU1ZZ818fZOEX2CMweJ9q04TVswk6x2odc9FYuJW4V3AxWsz8EjaXNbv32FPyQXxwUUgnidxduw==" saltValue="Erds7nBfju9fGd3GG+TsI+rNmv5d6vA0DnPjSW6Y85op6DS3kWTXZ4qxFZGNeRvmtGMwIvu3UNafVRGBaCeI8Q==" spinCount="100000" sheet="1" objects="1" scenarios="1" formatColumns="0" formatRows="0" autoFilter="0"/>
  <autoFilter ref="C121:K160" xr:uid="{00000000-0009-0000-0000-000007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4" fitToHeight="100" orientation="landscape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81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8" t="s">
        <v>112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91</v>
      </c>
    </row>
    <row r="4" spans="2:46" ht="24.9" customHeight="1">
      <c r="B4" s="21"/>
      <c r="D4" s="22" t="s">
        <v>144</v>
      </c>
      <c r="L4" s="21"/>
      <c r="M4" s="89" t="s">
        <v>10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241" t="str">
        <f>'Rekapitulace stavby'!K6</f>
        <v>Liberecká náplavka - Revize 03</v>
      </c>
      <c r="F7" s="242"/>
      <c r="G7" s="242"/>
      <c r="H7" s="242"/>
      <c r="L7" s="21"/>
    </row>
    <row r="8" spans="2:46" s="1" customFormat="1" ht="12" customHeight="1">
      <c r="B8" s="33"/>
      <c r="D8" s="28" t="s">
        <v>145</v>
      </c>
      <c r="L8" s="33"/>
    </row>
    <row r="9" spans="2:46" s="1" customFormat="1" ht="16.5" customHeight="1">
      <c r="B9" s="33"/>
      <c r="E9" s="207" t="s">
        <v>1303</v>
      </c>
      <c r="F9" s="243"/>
      <c r="G9" s="243"/>
      <c r="H9" s="243"/>
      <c r="L9" s="33"/>
    </row>
    <row r="10" spans="2:46" s="1" customFormat="1" ht="10.199999999999999">
      <c r="B10" s="33"/>
      <c r="L10" s="33"/>
    </row>
    <row r="11" spans="2:46" s="1" customFormat="1" ht="12" customHeight="1">
      <c r="B11" s="33"/>
      <c r="D11" s="28" t="s">
        <v>19</v>
      </c>
      <c r="F11" s="26" t="s">
        <v>1</v>
      </c>
      <c r="I11" s="28" t="s">
        <v>20</v>
      </c>
      <c r="J11" s="26" t="s">
        <v>1</v>
      </c>
      <c r="L11" s="33"/>
    </row>
    <row r="12" spans="2:46" s="1" customFormat="1" ht="12" customHeight="1">
      <c r="B12" s="33"/>
      <c r="D12" s="28" t="s">
        <v>22</v>
      </c>
      <c r="F12" s="26" t="s">
        <v>148</v>
      </c>
      <c r="I12" s="28" t="s">
        <v>24</v>
      </c>
      <c r="J12" s="53" t="str">
        <f>'Rekapitulace stavby'!AN8</f>
        <v>15. 10. 2025</v>
      </c>
      <c r="L12" s="33"/>
    </row>
    <row r="13" spans="2:46" s="1" customFormat="1" ht="10.8" customHeight="1">
      <c r="B13" s="33"/>
      <c r="L13" s="33"/>
    </row>
    <row r="14" spans="2:46" s="1" customFormat="1" ht="12" customHeight="1">
      <c r="B14" s="33"/>
      <c r="D14" s="28" t="s">
        <v>28</v>
      </c>
      <c r="I14" s="28" t="s">
        <v>29</v>
      </c>
      <c r="J14" s="26" t="str">
        <f>IF('Rekapitulace stavby'!AN10="","",'Rekapitulace stavby'!AN10)</f>
        <v/>
      </c>
      <c r="L14" s="33"/>
    </row>
    <row r="15" spans="2:46" s="1" customFormat="1" ht="18" customHeight="1">
      <c r="B15" s="33"/>
      <c r="E15" s="26" t="str">
        <f>IF('Rekapitulace stavby'!E11="","",'Rekapitulace stavby'!E11)</f>
        <v xml:space="preserve">Statutární město Liberec </v>
      </c>
      <c r="I15" s="28" t="s">
        <v>31</v>
      </c>
      <c r="J15" s="26" t="str">
        <f>IF('Rekapitulace stavby'!AN11="","",'Rekapitulace stavby'!AN11)</f>
        <v/>
      </c>
      <c r="L15" s="33"/>
    </row>
    <row r="16" spans="2:46" s="1" customFormat="1" ht="6.9" customHeight="1">
      <c r="B16" s="33"/>
      <c r="L16" s="33"/>
    </row>
    <row r="17" spans="2:12" s="1" customFormat="1" ht="12" customHeight="1">
      <c r="B17" s="33"/>
      <c r="D17" s="28" t="s">
        <v>32</v>
      </c>
      <c r="I17" s="28" t="s">
        <v>29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244" t="str">
        <f>'Rekapitulace stavby'!E14</f>
        <v>Vyplň údaj</v>
      </c>
      <c r="F18" s="213"/>
      <c r="G18" s="213"/>
      <c r="H18" s="213"/>
      <c r="I18" s="28" t="s">
        <v>31</v>
      </c>
      <c r="J18" s="29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8" t="s">
        <v>34</v>
      </c>
      <c r="I20" s="28" t="s">
        <v>29</v>
      </c>
      <c r="J20" s="26" t="str">
        <f>IF('Rekapitulace stavby'!AN16="","",'Rekapitulace stavby'!AN16)</f>
        <v/>
      </c>
      <c r="L20" s="33"/>
    </row>
    <row r="21" spans="2:12" s="1" customFormat="1" ht="18" customHeight="1">
      <c r="B21" s="33"/>
      <c r="E21" s="26" t="str">
        <f>IF('Rekapitulace stavby'!E17="","",'Rekapitulace stavby'!E17)</f>
        <v>re: architekti studio s.r.o.</v>
      </c>
      <c r="I21" s="28" t="s">
        <v>31</v>
      </c>
      <c r="J21" s="26" t="str">
        <f>IF('Rekapitulace stavby'!AN17="","",'Rekapitulace stavby'!AN17)</f>
        <v/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8" t="s">
        <v>37</v>
      </c>
      <c r="I23" s="28" t="s">
        <v>29</v>
      </c>
      <c r="J23" s="26" t="str">
        <f>IF('Rekapitulace stavby'!AN19="","",'Rekapitulace stavby'!AN19)</f>
        <v/>
      </c>
      <c r="L23" s="33"/>
    </row>
    <row r="24" spans="2:12" s="1" customFormat="1" ht="18" customHeight="1">
      <c r="B24" s="33"/>
      <c r="E24" s="26" t="str">
        <f>IF('Rekapitulace stavby'!E20="","",'Rekapitulace stavby'!E20)</f>
        <v>PROPOS Liberec s.r.o.</v>
      </c>
      <c r="I24" s="28" t="s">
        <v>31</v>
      </c>
      <c r="J24" s="26" t="str">
        <f>IF('Rekapitulace stavby'!AN20="","",'Rekapitulace stavby'!AN20)</f>
        <v/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8" t="s">
        <v>39</v>
      </c>
      <c r="L26" s="33"/>
    </row>
    <row r="27" spans="2:12" s="7" customFormat="1" ht="23.25" customHeight="1">
      <c r="B27" s="90"/>
      <c r="E27" s="218" t="s">
        <v>1149</v>
      </c>
      <c r="F27" s="218"/>
      <c r="G27" s="218"/>
      <c r="H27" s="218"/>
      <c r="L27" s="90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4"/>
      <c r="E29" s="54"/>
      <c r="F29" s="54"/>
      <c r="G29" s="54"/>
      <c r="H29" s="54"/>
      <c r="I29" s="54"/>
      <c r="J29" s="54"/>
      <c r="K29" s="54"/>
      <c r="L29" s="33"/>
    </row>
    <row r="30" spans="2:12" s="1" customFormat="1" ht="25.35" customHeight="1">
      <c r="B30" s="33"/>
      <c r="D30" s="91" t="s">
        <v>41</v>
      </c>
      <c r="J30" s="67">
        <f>ROUND(J122, 2)</f>
        <v>0</v>
      </c>
      <c r="L30" s="33"/>
    </row>
    <row r="31" spans="2:12" s="1" customFormat="1" ht="6.9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14.4" customHeight="1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4" customHeight="1">
      <c r="B33" s="33"/>
      <c r="D33" s="56" t="s">
        <v>45</v>
      </c>
      <c r="E33" s="28" t="s">
        <v>46</v>
      </c>
      <c r="F33" s="92">
        <f>ROUND((SUM(BE122:BE180)),  2)</f>
        <v>0</v>
      </c>
      <c r="I33" s="93">
        <v>0.21</v>
      </c>
      <c r="J33" s="92">
        <f>ROUND(((SUM(BE122:BE180))*I33),  2)</f>
        <v>0</v>
      </c>
      <c r="L33" s="33"/>
    </row>
    <row r="34" spans="2:12" s="1" customFormat="1" ht="14.4" customHeight="1">
      <c r="B34" s="33"/>
      <c r="E34" s="28" t="s">
        <v>47</v>
      </c>
      <c r="F34" s="92">
        <f>ROUND((SUM(BF122:BF180)),  2)</f>
        <v>0</v>
      </c>
      <c r="I34" s="93">
        <v>0.12</v>
      </c>
      <c r="J34" s="92">
        <f>ROUND(((SUM(BF122:BF180))*I34),  2)</f>
        <v>0</v>
      </c>
      <c r="L34" s="33"/>
    </row>
    <row r="35" spans="2:12" s="1" customFormat="1" ht="14.4" hidden="1" customHeight="1">
      <c r="B35" s="33"/>
      <c r="E35" s="28" t="s">
        <v>48</v>
      </c>
      <c r="F35" s="92">
        <f>ROUND((SUM(BG122:BG180)),  2)</f>
        <v>0</v>
      </c>
      <c r="I35" s="93">
        <v>0.21</v>
      </c>
      <c r="J35" s="92">
        <f>0</f>
        <v>0</v>
      </c>
      <c r="L35" s="33"/>
    </row>
    <row r="36" spans="2:12" s="1" customFormat="1" ht="14.4" hidden="1" customHeight="1">
      <c r="B36" s="33"/>
      <c r="E36" s="28" t="s">
        <v>49</v>
      </c>
      <c r="F36" s="92">
        <f>ROUND((SUM(BH122:BH180)),  2)</f>
        <v>0</v>
      </c>
      <c r="I36" s="93">
        <v>0.12</v>
      </c>
      <c r="J36" s="92">
        <f>0</f>
        <v>0</v>
      </c>
      <c r="L36" s="33"/>
    </row>
    <row r="37" spans="2:12" s="1" customFormat="1" ht="14.4" hidden="1" customHeight="1">
      <c r="B37" s="33"/>
      <c r="E37" s="28" t="s">
        <v>50</v>
      </c>
      <c r="F37" s="92">
        <f>ROUND((SUM(BI122:BI180)),  2)</f>
        <v>0</v>
      </c>
      <c r="I37" s="93">
        <v>0</v>
      </c>
      <c r="J37" s="92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4"/>
      <c r="D39" s="95" t="s">
        <v>51</v>
      </c>
      <c r="E39" s="58"/>
      <c r="F39" s="58"/>
      <c r="G39" s="96" t="s">
        <v>52</v>
      </c>
      <c r="H39" s="97" t="s">
        <v>53</v>
      </c>
      <c r="I39" s="58"/>
      <c r="J39" s="98">
        <f>SUM(J30:J37)</f>
        <v>0</v>
      </c>
      <c r="K39" s="99"/>
      <c r="L39" s="33"/>
    </row>
    <row r="40" spans="2:12" s="1" customFormat="1" ht="14.4" customHeight="1">
      <c r="B40" s="33"/>
      <c r="L40" s="33"/>
    </row>
    <row r="41" spans="2:12" ht="14.4" customHeight="1">
      <c r="B41" s="21"/>
      <c r="L41" s="21"/>
    </row>
    <row r="42" spans="2:12" ht="14.4" customHeight="1">
      <c r="B42" s="21"/>
      <c r="L42" s="21"/>
    </row>
    <row r="43" spans="2:12" ht="14.4" customHeight="1">
      <c r="B43" s="21"/>
      <c r="L43" s="21"/>
    </row>
    <row r="44" spans="2:12" ht="14.4" customHeight="1">
      <c r="B44" s="21"/>
      <c r="L44" s="21"/>
    </row>
    <row r="45" spans="2:12" ht="14.4" customHeight="1">
      <c r="B45" s="21"/>
      <c r="L45" s="21"/>
    </row>
    <row r="46" spans="2:12" ht="14.4" customHeight="1">
      <c r="B46" s="21"/>
      <c r="L46" s="21"/>
    </row>
    <row r="47" spans="2:12" ht="14.4" customHeight="1">
      <c r="B47" s="21"/>
      <c r="L47" s="21"/>
    </row>
    <row r="48" spans="2:12" ht="14.4" customHeight="1">
      <c r="B48" s="21"/>
      <c r="L48" s="21"/>
    </row>
    <row r="49" spans="2:12" ht="14.4" customHeight="1">
      <c r="B49" s="21"/>
      <c r="L49" s="21"/>
    </row>
    <row r="50" spans="2:12" s="1" customFormat="1" ht="14.4" customHeight="1">
      <c r="B50" s="33"/>
      <c r="D50" s="42" t="s">
        <v>54</v>
      </c>
      <c r="E50" s="43"/>
      <c r="F50" s="43"/>
      <c r="G50" s="42" t="s">
        <v>55</v>
      </c>
      <c r="H50" s="43"/>
      <c r="I50" s="43"/>
      <c r="J50" s="43"/>
      <c r="K50" s="43"/>
      <c r="L50" s="33"/>
    </row>
    <row r="51" spans="2:12" ht="10.199999999999999">
      <c r="B51" s="21"/>
      <c r="L51" s="21"/>
    </row>
    <row r="52" spans="2:12" ht="10.199999999999999">
      <c r="B52" s="21"/>
      <c r="L52" s="21"/>
    </row>
    <row r="53" spans="2:12" ht="10.199999999999999">
      <c r="B53" s="21"/>
      <c r="L53" s="21"/>
    </row>
    <row r="54" spans="2:12" ht="10.199999999999999">
      <c r="B54" s="21"/>
      <c r="L54" s="21"/>
    </row>
    <row r="55" spans="2:12" ht="10.199999999999999">
      <c r="B55" s="21"/>
      <c r="L55" s="21"/>
    </row>
    <row r="56" spans="2:12" ht="10.199999999999999">
      <c r="B56" s="21"/>
      <c r="L56" s="21"/>
    </row>
    <row r="57" spans="2:12" ht="10.199999999999999">
      <c r="B57" s="21"/>
      <c r="L57" s="21"/>
    </row>
    <row r="58" spans="2:12" ht="10.199999999999999">
      <c r="B58" s="21"/>
      <c r="L58" s="21"/>
    </row>
    <row r="59" spans="2:12" ht="10.199999999999999">
      <c r="B59" s="21"/>
      <c r="L59" s="21"/>
    </row>
    <row r="60" spans="2:12" ht="10.199999999999999">
      <c r="B60" s="21"/>
      <c r="L60" s="21"/>
    </row>
    <row r="61" spans="2:12" s="1" customFormat="1" ht="13.2">
      <c r="B61" s="33"/>
      <c r="D61" s="44" t="s">
        <v>56</v>
      </c>
      <c r="E61" s="35"/>
      <c r="F61" s="100" t="s">
        <v>57</v>
      </c>
      <c r="G61" s="44" t="s">
        <v>56</v>
      </c>
      <c r="H61" s="35"/>
      <c r="I61" s="35"/>
      <c r="J61" s="101" t="s">
        <v>57</v>
      </c>
      <c r="K61" s="35"/>
      <c r="L61" s="33"/>
    </row>
    <row r="62" spans="2:12" ht="10.199999999999999">
      <c r="B62" s="21"/>
      <c r="L62" s="21"/>
    </row>
    <row r="63" spans="2:12" ht="10.199999999999999">
      <c r="B63" s="21"/>
      <c r="L63" s="21"/>
    </row>
    <row r="64" spans="2:12" ht="10.199999999999999">
      <c r="B64" s="21"/>
      <c r="L64" s="21"/>
    </row>
    <row r="65" spans="2:12" s="1" customFormat="1" ht="13.2">
      <c r="B65" s="33"/>
      <c r="D65" s="42" t="s">
        <v>58</v>
      </c>
      <c r="E65" s="43"/>
      <c r="F65" s="43"/>
      <c r="G65" s="42" t="s">
        <v>59</v>
      </c>
      <c r="H65" s="43"/>
      <c r="I65" s="43"/>
      <c r="J65" s="43"/>
      <c r="K65" s="43"/>
      <c r="L65" s="33"/>
    </row>
    <row r="66" spans="2:12" ht="10.199999999999999">
      <c r="B66" s="21"/>
      <c r="L66" s="21"/>
    </row>
    <row r="67" spans="2:12" ht="10.199999999999999">
      <c r="B67" s="21"/>
      <c r="L67" s="21"/>
    </row>
    <row r="68" spans="2:12" ht="10.199999999999999">
      <c r="B68" s="21"/>
      <c r="L68" s="21"/>
    </row>
    <row r="69" spans="2:12" ht="10.199999999999999">
      <c r="B69" s="21"/>
      <c r="L69" s="21"/>
    </row>
    <row r="70" spans="2:12" ht="10.199999999999999">
      <c r="B70" s="21"/>
      <c r="L70" s="21"/>
    </row>
    <row r="71" spans="2:12" ht="10.199999999999999">
      <c r="B71" s="21"/>
      <c r="L71" s="21"/>
    </row>
    <row r="72" spans="2:12" ht="10.199999999999999">
      <c r="B72" s="21"/>
      <c r="L72" s="21"/>
    </row>
    <row r="73" spans="2:12" ht="10.199999999999999">
      <c r="B73" s="21"/>
      <c r="L73" s="21"/>
    </row>
    <row r="74" spans="2:12" ht="10.199999999999999">
      <c r="B74" s="21"/>
      <c r="L74" s="21"/>
    </row>
    <row r="75" spans="2:12" ht="10.199999999999999">
      <c r="B75" s="21"/>
      <c r="L75" s="21"/>
    </row>
    <row r="76" spans="2:12" s="1" customFormat="1" ht="13.2">
      <c r="B76" s="33"/>
      <c r="D76" s="44" t="s">
        <v>56</v>
      </c>
      <c r="E76" s="35"/>
      <c r="F76" s="100" t="s">
        <v>57</v>
      </c>
      <c r="G76" s="44" t="s">
        <v>56</v>
      </c>
      <c r="H76" s="35"/>
      <c r="I76" s="35"/>
      <c r="J76" s="101" t="s">
        <v>57</v>
      </c>
      <c r="K76" s="35"/>
      <c r="L76" s="33"/>
    </row>
    <row r="77" spans="2:12" s="1" customFormat="1" ht="14.4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47" s="1" customFormat="1" ht="6.9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47" s="1" customFormat="1" ht="24.9" customHeight="1">
      <c r="B82" s="33"/>
      <c r="C82" s="22" t="s">
        <v>151</v>
      </c>
      <c r="L82" s="33"/>
    </row>
    <row r="83" spans="2:47" s="1" customFormat="1" ht="6.9" customHeight="1">
      <c r="B83" s="33"/>
      <c r="L83" s="33"/>
    </row>
    <row r="84" spans="2:47" s="1" customFormat="1" ht="12" customHeight="1">
      <c r="B84" s="33"/>
      <c r="C84" s="28" t="s">
        <v>16</v>
      </c>
      <c r="L84" s="33"/>
    </row>
    <row r="85" spans="2:47" s="1" customFormat="1" ht="16.5" customHeight="1">
      <c r="B85" s="33"/>
      <c r="E85" s="241" t="str">
        <f>E7</f>
        <v>Liberecká náplavka - Revize 03</v>
      </c>
      <c r="F85" s="242"/>
      <c r="G85" s="242"/>
      <c r="H85" s="242"/>
      <c r="L85" s="33"/>
    </row>
    <row r="86" spans="2:47" s="1" customFormat="1" ht="12" customHeight="1">
      <c r="B86" s="33"/>
      <c r="C86" s="28" t="s">
        <v>145</v>
      </c>
      <c r="L86" s="33"/>
    </row>
    <row r="87" spans="2:47" s="1" customFormat="1" ht="16.5" customHeight="1">
      <c r="B87" s="33"/>
      <c r="E87" s="207" t="str">
        <f>E9</f>
        <v>SO 204 - Levobřežní vyrovnávací zeď a schodiště</v>
      </c>
      <c r="F87" s="243"/>
      <c r="G87" s="243"/>
      <c r="H87" s="243"/>
      <c r="L87" s="33"/>
    </row>
    <row r="88" spans="2:47" s="1" customFormat="1" ht="6.9" customHeight="1">
      <c r="B88" s="33"/>
      <c r="L88" s="33"/>
    </row>
    <row r="89" spans="2:47" s="1" customFormat="1" ht="12" customHeight="1">
      <c r="B89" s="33"/>
      <c r="C89" s="28" t="s">
        <v>22</v>
      </c>
      <c r="F89" s="26" t="str">
        <f>F12</f>
        <v xml:space="preserve"> </v>
      </c>
      <c r="I89" s="28" t="s">
        <v>24</v>
      </c>
      <c r="J89" s="53" t="str">
        <f>IF(J12="","",J12)</f>
        <v>15. 10. 2025</v>
      </c>
      <c r="L89" s="33"/>
    </row>
    <row r="90" spans="2:47" s="1" customFormat="1" ht="6.9" customHeight="1">
      <c r="B90" s="33"/>
      <c r="L90" s="33"/>
    </row>
    <row r="91" spans="2:47" s="1" customFormat="1" ht="25.65" customHeight="1">
      <c r="B91" s="33"/>
      <c r="C91" s="28" t="s">
        <v>28</v>
      </c>
      <c r="F91" s="26" t="str">
        <f>E15</f>
        <v xml:space="preserve">Statutární město Liberec </v>
      </c>
      <c r="I91" s="28" t="s">
        <v>34</v>
      </c>
      <c r="J91" s="31" t="str">
        <f>E21</f>
        <v>re: architekti studio s.r.o.</v>
      </c>
      <c r="L91" s="33"/>
    </row>
    <row r="92" spans="2:47" s="1" customFormat="1" ht="25.65" customHeight="1">
      <c r="B92" s="33"/>
      <c r="C92" s="28" t="s">
        <v>32</v>
      </c>
      <c r="F92" s="26" t="str">
        <f>IF(E18="","",E18)</f>
        <v>Vyplň údaj</v>
      </c>
      <c r="I92" s="28" t="s">
        <v>37</v>
      </c>
      <c r="J92" s="31" t="str">
        <f>E24</f>
        <v>PROPOS Liberec s.r.o.</v>
      </c>
      <c r="L92" s="33"/>
    </row>
    <row r="93" spans="2:47" s="1" customFormat="1" ht="10.35" customHeight="1">
      <c r="B93" s="33"/>
      <c r="L93" s="33"/>
    </row>
    <row r="94" spans="2:47" s="1" customFormat="1" ht="29.25" customHeight="1">
      <c r="B94" s="33"/>
      <c r="C94" s="102" t="s">
        <v>152</v>
      </c>
      <c r="D94" s="94"/>
      <c r="E94" s="94"/>
      <c r="F94" s="94"/>
      <c r="G94" s="94"/>
      <c r="H94" s="94"/>
      <c r="I94" s="94"/>
      <c r="J94" s="103" t="s">
        <v>153</v>
      </c>
      <c r="K94" s="94"/>
      <c r="L94" s="33"/>
    </row>
    <row r="95" spans="2:47" s="1" customFormat="1" ht="10.35" customHeight="1">
      <c r="B95" s="33"/>
      <c r="L95" s="33"/>
    </row>
    <row r="96" spans="2:47" s="1" customFormat="1" ht="22.8" customHeight="1">
      <c r="B96" s="33"/>
      <c r="C96" s="104" t="s">
        <v>154</v>
      </c>
      <c r="J96" s="67">
        <f>J122</f>
        <v>0</v>
      </c>
      <c r="L96" s="33"/>
      <c r="AU96" s="18" t="s">
        <v>155</v>
      </c>
    </row>
    <row r="97" spans="2:12" s="8" customFormat="1" ht="24.9" customHeight="1">
      <c r="B97" s="105"/>
      <c r="D97" s="106" t="s">
        <v>1150</v>
      </c>
      <c r="E97" s="107"/>
      <c r="F97" s="107"/>
      <c r="G97" s="107"/>
      <c r="H97" s="107"/>
      <c r="I97" s="107"/>
      <c r="J97" s="108">
        <f>J123</f>
        <v>0</v>
      </c>
      <c r="L97" s="105"/>
    </row>
    <row r="98" spans="2:12" s="8" customFormat="1" ht="24.9" customHeight="1">
      <c r="B98" s="105"/>
      <c r="D98" s="106" t="s">
        <v>1151</v>
      </c>
      <c r="E98" s="107"/>
      <c r="F98" s="107"/>
      <c r="G98" s="107"/>
      <c r="H98" s="107"/>
      <c r="I98" s="107"/>
      <c r="J98" s="108">
        <f>J126</f>
        <v>0</v>
      </c>
      <c r="L98" s="105"/>
    </row>
    <row r="99" spans="2:12" s="8" customFormat="1" ht="24.9" customHeight="1">
      <c r="B99" s="105"/>
      <c r="D99" s="106" t="s">
        <v>1152</v>
      </c>
      <c r="E99" s="107"/>
      <c r="F99" s="107"/>
      <c r="G99" s="107"/>
      <c r="H99" s="107"/>
      <c r="I99" s="107"/>
      <c r="J99" s="108">
        <f>J145</f>
        <v>0</v>
      </c>
      <c r="L99" s="105"/>
    </row>
    <row r="100" spans="2:12" s="8" customFormat="1" ht="24.9" customHeight="1">
      <c r="B100" s="105"/>
      <c r="D100" s="106" t="s">
        <v>1153</v>
      </c>
      <c r="E100" s="107"/>
      <c r="F100" s="107"/>
      <c r="G100" s="107"/>
      <c r="H100" s="107"/>
      <c r="I100" s="107"/>
      <c r="J100" s="108">
        <f>J152</f>
        <v>0</v>
      </c>
      <c r="L100" s="105"/>
    </row>
    <row r="101" spans="2:12" s="8" customFormat="1" ht="24.9" customHeight="1">
      <c r="B101" s="105"/>
      <c r="D101" s="106" t="s">
        <v>1154</v>
      </c>
      <c r="E101" s="107"/>
      <c r="F101" s="107"/>
      <c r="G101" s="107"/>
      <c r="H101" s="107"/>
      <c r="I101" s="107"/>
      <c r="J101" s="108">
        <f>J161</f>
        <v>0</v>
      </c>
      <c r="L101" s="105"/>
    </row>
    <row r="102" spans="2:12" s="8" customFormat="1" ht="24.9" customHeight="1">
      <c r="B102" s="105"/>
      <c r="D102" s="106" t="s">
        <v>1156</v>
      </c>
      <c r="E102" s="107"/>
      <c r="F102" s="107"/>
      <c r="G102" s="107"/>
      <c r="H102" s="107"/>
      <c r="I102" s="107"/>
      <c r="J102" s="108">
        <f>J176</f>
        <v>0</v>
      </c>
      <c r="L102" s="105"/>
    </row>
    <row r="103" spans="2:12" s="1" customFormat="1" ht="21.75" customHeight="1">
      <c r="B103" s="33"/>
      <c r="L103" s="33"/>
    </row>
    <row r="104" spans="2:12" s="1" customFormat="1" ht="6.9" customHeight="1"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33"/>
    </row>
    <row r="108" spans="2:12" s="1" customFormat="1" ht="6.9" customHeight="1"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33"/>
    </row>
    <row r="109" spans="2:12" s="1" customFormat="1" ht="24.9" customHeight="1">
      <c r="B109" s="33"/>
      <c r="C109" s="22" t="s">
        <v>172</v>
      </c>
      <c r="L109" s="33"/>
    </row>
    <row r="110" spans="2:12" s="1" customFormat="1" ht="6.9" customHeight="1">
      <c r="B110" s="33"/>
      <c r="L110" s="33"/>
    </row>
    <row r="111" spans="2:12" s="1" customFormat="1" ht="12" customHeight="1">
      <c r="B111" s="33"/>
      <c r="C111" s="28" t="s">
        <v>16</v>
      </c>
      <c r="L111" s="33"/>
    </row>
    <row r="112" spans="2:12" s="1" customFormat="1" ht="16.5" customHeight="1">
      <c r="B112" s="33"/>
      <c r="E112" s="241" t="str">
        <f>E7</f>
        <v>Liberecká náplavka - Revize 03</v>
      </c>
      <c r="F112" s="242"/>
      <c r="G112" s="242"/>
      <c r="H112" s="242"/>
      <c r="L112" s="33"/>
    </row>
    <row r="113" spans="2:65" s="1" customFormat="1" ht="12" customHeight="1">
      <c r="B113" s="33"/>
      <c r="C113" s="28" t="s">
        <v>145</v>
      </c>
      <c r="L113" s="33"/>
    </row>
    <row r="114" spans="2:65" s="1" customFormat="1" ht="16.5" customHeight="1">
      <c r="B114" s="33"/>
      <c r="E114" s="207" t="str">
        <f>E9</f>
        <v>SO 204 - Levobřežní vyrovnávací zeď a schodiště</v>
      </c>
      <c r="F114" s="243"/>
      <c r="G114" s="243"/>
      <c r="H114" s="243"/>
      <c r="L114" s="33"/>
    </row>
    <row r="115" spans="2:65" s="1" customFormat="1" ht="6.9" customHeight="1">
      <c r="B115" s="33"/>
      <c r="L115" s="33"/>
    </row>
    <row r="116" spans="2:65" s="1" customFormat="1" ht="12" customHeight="1">
      <c r="B116" s="33"/>
      <c r="C116" s="28" t="s">
        <v>22</v>
      </c>
      <c r="F116" s="26" t="str">
        <f>F12</f>
        <v xml:space="preserve"> </v>
      </c>
      <c r="I116" s="28" t="s">
        <v>24</v>
      </c>
      <c r="J116" s="53" t="str">
        <f>IF(J12="","",J12)</f>
        <v>15. 10. 2025</v>
      </c>
      <c r="L116" s="33"/>
    </row>
    <row r="117" spans="2:65" s="1" customFormat="1" ht="6.9" customHeight="1">
      <c r="B117" s="33"/>
      <c r="L117" s="33"/>
    </row>
    <row r="118" spans="2:65" s="1" customFormat="1" ht="25.65" customHeight="1">
      <c r="B118" s="33"/>
      <c r="C118" s="28" t="s">
        <v>28</v>
      </c>
      <c r="F118" s="26" t="str">
        <f>E15</f>
        <v xml:space="preserve">Statutární město Liberec </v>
      </c>
      <c r="I118" s="28" t="s">
        <v>34</v>
      </c>
      <c r="J118" s="31" t="str">
        <f>E21</f>
        <v>re: architekti studio s.r.o.</v>
      </c>
      <c r="L118" s="33"/>
    </row>
    <row r="119" spans="2:65" s="1" customFormat="1" ht="25.65" customHeight="1">
      <c r="B119" s="33"/>
      <c r="C119" s="28" t="s">
        <v>32</v>
      </c>
      <c r="F119" s="26" t="str">
        <f>IF(E18="","",E18)</f>
        <v>Vyplň údaj</v>
      </c>
      <c r="I119" s="28" t="s">
        <v>37</v>
      </c>
      <c r="J119" s="31" t="str">
        <f>E24</f>
        <v>PROPOS Liberec s.r.o.</v>
      </c>
      <c r="L119" s="33"/>
    </row>
    <row r="120" spans="2:65" s="1" customFormat="1" ht="10.35" customHeight="1">
      <c r="B120" s="33"/>
      <c r="L120" s="33"/>
    </row>
    <row r="121" spans="2:65" s="10" customFormat="1" ht="29.25" customHeight="1">
      <c r="B121" s="113"/>
      <c r="C121" s="114" t="s">
        <v>173</v>
      </c>
      <c r="D121" s="115" t="s">
        <v>66</v>
      </c>
      <c r="E121" s="115" t="s">
        <v>62</v>
      </c>
      <c r="F121" s="115" t="s">
        <v>63</v>
      </c>
      <c r="G121" s="115" t="s">
        <v>174</v>
      </c>
      <c r="H121" s="115" t="s">
        <v>175</v>
      </c>
      <c r="I121" s="115" t="s">
        <v>176</v>
      </c>
      <c r="J121" s="115" t="s">
        <v>153</v>
      </c>
      <c r="K121" s="116" t="s">
        <v>177</v>
      </c>
      <c r="L121" s="113"/>
      <c r="M121" s="60" t="s">
        <v>1</v>
      </c>
      <c r="N121" s="61" t="s">
        <v>45</v>
      </c>
      <c r="O121" s="61" t="s">
        <v>178</v>
      </c>
      <c r="P121" s="61" t="s">
        <v>179</v>
      </c>
      <c r="Q121" s="61" t="s">
        <v>180</v>
      </c>
      <c r="R121" s="61" t="s">
        <v>181</v>
      </c>
      <c r="S121" s="61" t="s">
        <v>182</v>
      </c>
      <c r="T121" s="62" t="s">
        <v>183</v>
      </c>
    </row>
    <row r="122" spans="2:65" s="1" customFormat="1" ht="22.8" customHeight="1">
      <c r="B122" s="33"/>
      <c r="C122" s="65" t="s">
        <v>184</v>
      </c>
      <c r="J122" s="117">
        <f>BK122</f>
        <v>0</v>
      </c>
      <c r="L122" s="33"/>
      <c r="M122" s="63"/>
      <c r="N122" s="54"/>
      <c r="O122" s="54"/>
      <c r="P122" s="118">
        <f>P123+P126+P145+P152+P161+P176</f>
        <v>0</v>
      </c>
      <c r="Q122" s="54"/>
      <c r="R122" s="118">
        <f>R123+R126+R145+R152+R161+R176</f>
        <v>0</v>
      </c>
      <c r="S122" s="54"/>
      <c r="T122" s="119">
        <f>T123+T126+T145+T152+T161+T176</f>
        <v>0</v>
      </c>
      <c r="AT122" s="18" t="s">
        <v>80</v>
      </c>
      <c r="AU122" s="18" t="s">
        <v>155</v>
      </c>
      <c r="BK122" s="120">
        <f>BK123+BK126+BK145+BK152+BK161+BK176</f>
        <v>0</v>
      </c>
    </row>
    <row r="123" spans="2:65" s="11" customFormat="1" ht="25.95" customHeight="1">
      <c r="B123" s="121"/>
      <c r="D123" s="122" t="s">
        <v>80</v>
      </c>
      <c r="E123" s="123" t="s">
        <v>81</v>
      </c>
      <c r="F123" s="123" t="s">
        <v>1158</v>
      </c>
      <c r="I123" s="124"/>
      <c r="J123" s="125">
        <f>BK123</f>
        <v>0</v>
      </c>
      <c r="L123" s="121"/>
      <c r="M123" s="126"/>
      <c r="P123" s="127">
        <f>SUM(P124:P125)</f>
        <v>0</v>
      </c>
      <c r="R123" s="127">
        <f>SUM(R124:R125)</f>
        <v>0</v>
      </c>
      <c r="T123" s="128">
        <f>SUM(T124:T125)</f>
        <v>0</v>
      </c>
      <c r="AR123" s="122" t="s">
        <v>21</v>
      </c>
      <c r="AT123" s="129" t="s">
        <v>80</v>
      </c>
      <c r="AU123" s="129" t="s">
        <v>81</v>
      </c>
      <c r="AY123" s="122" t="s">
        <v>187</v>
      </c>
      <c r="BK123" s="130">
        <f>SUM(BK124:BK125)</f>
        <v>0</v>
      </c>
    </row>
    <row r="124" spans="2:65" s="1" customFormat="1" ht="16.5" customHeight="1">
      <c r="B124" s="33"/>
      <c r="C124" s="133" t="s">
        <v>21</v>
      </c>
      <c r="D124" s="133" t="s">
        <v>189</v>
      </c>
      <c r="E124" s="134" t="s">
        <v>1159</v>
      </c>
      <c r="F124" s="135" t="s">
        <v>1160</v>
      </c>
      <c r="G124" s="136" t="s">
        <v>1161</v>
      </c>
      <c r="H124" s="137">
        <v>27.785</v>
      </c>
      <c r="I124" s="138"/>
      <c r="J124" s="139">
        <f>ROUND(I124*H124,2)</f>
        <v>0</v>
      </c>
      <c r="K124" s="135" t="s">
        <v>1</v>
      </c>
      <c r="L124" s="33"/>
      <c r="M124" s="140" t="s">
        <v>1</v>
      </c>
      <c r="N124" s="141" t="s">
        <v>46</v>
      </c>
      <c r="P124" s="142">
        <f>O124*H124</f>
        <v>0</v>
      </c>
      <c r="Q124" s="142">
        <v>0</v>
      </c>
      <c r="R124" s="142">
        <f>Q124*H124</f>
        <v>0</v>
      </c>
      <c r="S124" s="142">
        <v>0</v>
      </c>
      <c r="T124" s="143">
        <f>S124*H124</f>
        <v>0</v>
      </c>
      <c r="AR124" s="144" t="s">
        <v>194</v>
      </c>
      <c r="AT124" s="144" t="s">
        <v>189</v>
      </c>
      <c r="AU124" s="144" t="s">
        <v>21</v>
      </c>
      <c r="AY124" s="18" t="s">
        <v>187</v>
      </c>
      <c r="BE124" s="145">
        <f>IF(N124="základní",J124,0)</f>
        <v>0</v>
      </c>
      <c r="BF124" s="145">
        <f>IF(N124="snížená",J124,0)</f>
        <v>0</v>
      </c>
      <c r="BG124" s="145">
        <f>IF(N124="zákl. přenesená",J124,0)</f>
        <v>0</v>
      </c>
      <c r="BH124" s="145">
        <f>IF(N124="sníž. přenesená",J124,0)</f>
        <v>0</v>
      </c>
      <c r="BI124" s="145">
        <f>IF(N124="nulová",J124,0)</f>
        <v>0</v>
      </c>
      <c r="BJ124" s="18" t="s">
        <v>21</v>
      </c>
      <c r="BK124" s="145">
        <f>ROUND(I124*H124,2)</f>
        <v>0</v>
      </c>
      <c r="BL124" s="18" t="s">
        <v>194</v>
      </c>
      <c r="BM124" s="144" t="s">
        <v>91</v>
      </c>
    </row>
    <row r="125" spans="2:65" s="1" customFormat="1" ht="48">
      <c r="B125" s="33"/>
      <c r="D125" s="147" t="s">
        <v>219</v>
      </c>
      <c r="F125" s="167" t="s">
        <v>1304</v>
      </c>
      <c r="I125" s="168"/>
      <c r="L125" s="33"/>
      <c r="M125" s="169"/>
      <c r="T125" s="57"/>
      <c r="AT125" s="18" t="s">
        <v>219</v>
      </c>
      <c r="AU125" s="18" t="s">
        <v>21</v>
      </c>
    </row>
    <row r="126" spans="2:65" s="11" customFormat="1" ht="25.95" customHeight="1">
      <c r="B126" s="121"/>
      <c r="D126" s="122" t="s">
        <v>80</v>
      </c>
      <c r="E126" s="123" t="s">
        <v>21</v>
      </c>
      <c r="F126" s="123" t="s">
        <v>188</v>
      </c>
      <c r="I126" s="124"/>
      <c r="J126" s="125">
        <f>BK126</f>
        <v>0</v>
      </c>
      <c r="L126" s="121"/>
      <c r="M126" s="126"/>
      <c r="P126" s="127">
        <f>SUM(P127:P144)</f>
        <v>0</v>
      </c>
      <c r="R126" s="127">
        <f>SUM(R127:R144)</f>
        <v>0</v>
      </c>
      <c r="T126" s="128">
        <f>SUM(T127:T144)</f>
        <v>0</v>
      </c>
      <c r="AR126" s="122" t="s">
        <v>21</v>
      </c>
      <c r="AT126" s="129" t="s">
        <v>80</v>
      </c>
      <c r="AU126" s="129" t="s">
        <v>81</v>
      </c>
      <c r="AY126" s="122" t="s">
        <v>187</v>
      </c>
      <c r="BK126" s="130">
        <f>SUM(BK127:BK144)</f>
        <v>0</v>
      </c>
    </row>
    <row r="127" spans="2:65" s="1" customFormat="1" ht="16.5" customHeight="1">
      <c r="B127" s="33"/>
      <c r="C127" s="133" t="s">
        <v>91</v>
      </c>
      <c r="D127" s="133" t="s">
        <v>189</v>
      </c>
      <c r="E127" s="134" t="s">
        <v>1305</v>
      </c>
      <c r="F127" s="135" t="s">
        <v>1306</v>
      </c>
      <c r="G127" s="136" t="s">
        <v>1247</v>
      </c>
      <c r="H127" s="137">
        <v>40</v>
      </c>
      <c r="I127" s="138"/>
      <c r="J127" s="139">
        <f>ROUND(I127*H127,2)</f>
        <v>0</v>
      </c>
      <c r="K127" s="135" t="s">
        <v>1</v>
      </c>
      <c r="L127" s="33"/>
      <c r="M127" s="140" t="s">
        <v>1</v>
      </c>
      <c r="N127" s="141" t="s">
        <v>46</v>
      </c>
      <c r="P127" s="142">
        <f>O127*H127</f>
        <v>0</v>
      </c>
      <c r="Q127" s="142">
        <v>0</v>
      </c>
      <c r="R127" s="142">
        <f>Q127*H127</f>
        <v>0</v>
      </c>
      <c r="S127" s="142">
        <v>0</v>
      </c>
      <c r="T127" s="143">
        <f>S127*H127</f>
        <v>0</v>
      </c>
      <c r="AR127" s="144" t="s">
        <v>194</v>
      </c>
      <c r="AT127" s="144" t="s">
        <v>189</v>
      </c>
      <c r="AU127" s="144" t="s">
        <v>21</v>
      </c>
      <c r="AY127" s="18" t="s">
        <v>187</v>
      </c>
      <c r="BE127" s="145">
        <f>IF(N127="základní",J127,0)</f>
        <v>0</v>
      </c>
      <c r="BF127" s="145">
        <f>IF(N127="snížená",J127,0)</f>
        <v>0</v>
      </c>
      <c r="BG127" s="145">
        <f>IF(N127="zákl. přenesená",J127,0)</f>
        <v>0</v>
      </c>
      <c r="BH127" s="145">
        <f>IF(N127="sníž. přenesená",J127,0)</f>
        <v>0</v>
      </c>
      <c r="BI127" s="145">
        <f>IF(N127="nulová",J127,0)</f>
        <v>0</v>
      </c>
      <c r="BJ127" s="18" t="s">
        <v>21</v>
      </c>
      <c r="BK127" s="145">
        <f>ROUND(I127*H127,2)</f>
        <v>0</v>
      </c>
      <c r="BL127" s="18" t="s">
        <v>194</v>
      </c>
      <c r="BM127" s="144" t="s">
        <v>194</v>
      </c>
    </row>
    <row r="128" spans="2:65" s="1" customFormat="1" ht="38.4">
      <c r="B128" s="33"/>
      <c r="D128" s="147" t="s">
        <v>219</v>
      </c>
      <c r="F128" s="167" t="s">
        <v>1307</v>
      </c>
      <c r="I128" s="168"/>
      <c r="L128" s="33"/>
      <c r="M128" s="169"/>
      <c r="T128" s="57"/>
      <c r="AT128" s="18" t="s">
        <v>219</v>
      </c>
      <c r="AU128" s="18" t="s">
        <v>21</v>
      </c>
    </row>
    <row r="129" spans="2:65" s="1" customFormat="1" ht="16.5" customHeight="1">
      <c r="B129" s="33"/>
      <c r="C129" s="133" t="s">
        <v>205</v>
      </c>
      <c r="D129" s="133" t="s">
        <v>189</v>
      </c>
      <c r="E129" s="134" t="s">
        <v>1308</v>
      </c>
      <c r="F129" s="135" t="s">
        <v>1309</v>
      </c>
      <c r="G129" s="136" t="s">
        <v>1161</v>
      </c>
      <c r="H129" s="137">
        <v>6</v>
      </c>
      <c r="I129" s="138"/>
      <c r="J129" s="139">
        <f>ROUND(I129*H129,2)</f>
        <v>0</v>
      </c>
      <c r="K129" s="135" t="s">
        <v>1</v>
      </c>
      <c r="L129" s="33"/>
      <c r="M129" s="140" t="s">
        <v>1</v>
      </c>
      <c r="N129" s="141" t="s">
        <v>46</v>
      </c>
      <c r="P129" s="142">
        <f>O129*H129</f>
        <v>0</v>
      </c>
      <c r="Q129" s="142">
        <v>0</v>
      </c>
      <c r="R129" s="142">
        <f>Q129*H129</f>
        <v>0</v>
      </c>
      <c r="S129" s="142">
        <v>0</v>
      </c>
      <c r="T129" s="143">
        <f>S129*H129</f>
        <v>0</v>
      </c>
      <c r="AR129" s="144" t="s">
        <v>194</v>
      </c>
      <c r="AT129" s="144" t="s">
        <v>189</v>
      </c>
      <c r="AU129" s="144" t="s">
        <v>21</v>
      </c>
      <c r="AY129" s="18" t="s">
        <v>187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8" t="s">
        <v>21</v>
      </c>
      <c r="BK129" s="145">
        <f>ROUND(I129*H129,2)</f>
        <v>0</v>
      </c>
      <c r="BL129" s="18" t="s">
        <v>194</v>
      </c>
      <c r="BM129" s="144" t="s">
        <v>223</v>
      </c>
    </row>
    <row r="130" spans="2:65" s="1" customFormat="1" ht="48">
      <c r="B130" s="33"/>
      <c r="D130" s="147" t="s">
        <v>219</v>
      </c>
      <c r="F130" s="167" t="s">
        <v>1310</v>
      </c>
      <c r="I130" s="168"/>
      <c r="L130" s="33"/>
      <c r="M130" s="169"/>
      <c r="T130" s="57"/>
      <c r="AT130" s="18" t="s">
        <v>219</v>
      </c>
      <c r="AU130" s="18" t="s">
        <v>21</v>
      </c>
    </row>
    <row r="131" spans="2:65" s="1" customFormat="1" ht="16.5" customHeight="1">
      <c r="B131" s="33"/>
      <c r="C131" s="133" t="s">
        <v>194</v>
      </c>
      <c r="D131" s="133" t="s">
        <v>189</v>
      </c>
      <c r="E131" s="134" t="s">
        <v>1170</v>
      </c>
      <c r="F131" s="135" t="s">
        <v>1171</v>
      </c>
      <c r="G131" s="136" t="s">
        <v>1161</v>
      </c>
      <c r="H131" s="137">
        <v>28.844999999999999</v>
      </c>
      <c r="I131" s="138"/>
      <c r="J131" s="139">
        <f>ROUND(I131*H131,2)</f>
        <v>0</v>
      </c>
      <c r="K131" s="135" t="s">
        <v>1</v>
      </c>
      <c r="L131" s="33"/>
      <c r="M131" s="140" t="s">
        <v>1</v>
      </c>
      <c r="N131" s="141" t="s">
        <v>46</v>
      </c>
      <c r="P131" s="142">
        <f>O131*H131</f>
        <v>0</v>
      </c>
      <c r="Q131" s="142">
        <v>0</v>
      </c>
      <c r="R131" s="142">
        <f>Q131*H131</f>
        <v>0</v>
      </c>
      <c r="S131" s="142">
        <v>0</v>
      </c>
      <c r="T131" s="143">
        <f>S131*H131</f>
        <v>0</v>
      </c>
      <c r="AR131" s="144" t="s">
        <v>194</v>
      </c>
      <c r="AT131" s="144" t="s">
        <v>189</v>
      </c>
      <c r="AU131" s="144" t="s">
        <v>21</v>
      </c>
      <c r="AY131" s="18" t="s">
        <v>187</v>
      </c>
      <c r="BE131" s="145">
        <f>IF(N131="základní",J131,0)</f>
        <v>0</v>
      </c>
      <c r="BF131" s="145">
        <f>IF(N131="snížená",J131,0)</f>
        <v>0</v>
      </c>
      <c r="BG131" s="145">
        <f>IF(N131="zákl. přenesená",J131,0)</f>
        <v>0</v>
      </c>
      <c r="BH131" s="145">
        <f>IF(N131="sníž. přenesená",J131,0)</f>
        <v>0</v>
      </c>
      <c r="BI131" s="145">
        <f>IF(N131="nulová",J131,0)</f>
        <v>0</v>
      </c>
      <c r="BJ131" s="18" t="s">
        <v>21</v>
      </c>
      <c r="BK131" s="145">
        <f>ROUND(I131*H131,2)</f>
        <v>0</v>
      </c>
      <c r="BL131" s="18" t="s">
        <v>194</v>
      </c>
      <c r="BM131" s="144" t="s">
        <v>234</v>
      </c>
    </row>
    <row r="132" spans="2:65" s="1" customFormat="1" ht="144">
      <c r="B132" s="33"/>
      <c r="D132" s="147" t="s">
        <v>219</v>
      </c>
      <c r="F132" s="167" t="s">
        <v>1311</v>
      </c>
      <c r="I132" s="168"/>
      <c r="L132" s="33"/>
      <c r="M132" s="169"/>
      <c r="T132" s="57"/>
      <c r="AT132" s="18" t="s">
        <v>219</v>
      </c>
      <c r="AU132" s="18" t="s">
        <v>21</v>
      </c>
    </row>
    <row r="133" spans="2:65" s="1" customFormat="1" ht="16.5" customHeight="1">
      <c r="B133" s="33"/>
      <c r="C133" s="133" t="s">
        <v>215</v>
      </c>
      <c r="D133" s="133" t="s">
        <v>189</v>
      </c>
      <c r="E133" s="134" t="s">
        <v>1170</v>
      </c>
      <c r="F133" s="135" t="s">
        <v>1171</v>
      </c>
      <c r="G133" s="136" t="s">
        <v>1161</v>
      </c>
      <c r="H133" s="137">
        <v>6</v>
      </c>
      <c r="I133" s="138"/>
      <c r="J133" s="139">
        <f>ROUND(I133*H133,2)</f>
        <v>0</v>
      </c>
      <c r="K133" s="135" t="s">
        <v>1</v>
      </c>
      <c r="L133" s="33"/>
      <c r="M133" s="140" t="s">
        <v>1</v>
      </c>
      <c r="N133" s="141" t="s">
        <v>46</v>
      </c>
      <c r="P133" s="142">
        <f>O133*H133</f>
        <v>0</v>
      </c>
      <c r="Q133" s="142">
        <v>0</v>
      </c>
      <c r="R133" s="142">
        <f>Q133*H133</f>
        <v>0</v>
      </c>
      <c r="S133" s="142">
        <v>0</v>
      </c>
      <c r="T133" s="143">
        <f>S133*H133</f>
        <v>0</v>
      </c>
      <c r="AR133" s="144" t="s">
        <v>194</v>
      </c>
      <c r="AT133" s="144" t="s">
        <v>189</v>
      </c>
      <c r="AU133" s="144" t="s">
        <v>21</v>
      </c>
      <c r="AY133" s="18" t="s">
        <v>187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8" t="s">
        <v>21</v>
      </c>
      <c r="BK133" s="145">
        <f>ROUND(I133*H133,2)</f>
        <v>0</v>
      </c>
      <c r="BL133" s="18" t="s">
        <v>194</v>
      </c>
      <c r="BM133" s="144" t="s">
        <v>26</v>
      </c>
    </row>
    <row r="134" spans="2:65" s="1" customFormat="1" ht="124.8">
      <c r="B134" s="33"/>
      <c r="D134" s="147" t="s">
        <v>219</v>
      </c>
      <c r="F134" s="167" t="s">
        <v>1312</v>
      </c>
      <c r="I134" s="168"/>
      <c r="L134" s="33"/>
      <c r="M134" s="169"/>
      <c r="T134" s="57"/>
      <c r="AT134" s="18" t="s">
        <v>219</v>
      </c>
      <c r="AU134" s="18" t="s">
        <v>21</v>
      </c>
    </row>
    <row r="135" spans="2:65" s="1" customFormat="1" ht="16.5" customHeight="1">
      <c r="B135" s="33"/>
      <c r="C135" s="133" t="s">
        <v>223</v>
      </c>
      <c r="D135" s="133" t="s">
        <v>189</v>
      </c>
      <c r="E135" s="134" t="s">
        <v>1173</v>
      </c>
      <c r="F135" s="135" t="s">
        <v>1174</v>
      </c>
      <c r="G135" s="136" t="s">
        <v>1161</v>
      </c>
      <c r="H135" s="137">
        <v>56.63</v>
      </c>
      <c r="I135" s="138"/>
      <c r="J135" s="139">
        <f>ROUND(I135*H135,2)</f>
        <v>0</v>
      </c>
      <c r="K135" s="135" t="s">
        <v>1</v>
      </c>
      <c r="L135" s="33"/>
      <c r="M135" s="140" t="s">
        <v>1</v>
      </c>
      <c r="N135" s="141" t="s">
        <v>46</v>
      </c>
      <c r="P135" s="142">
        <f>O135*H135</f>
        <v>0</v>
      </c>
      <c r="Q135" s="142">
        <v>0</v>
      </c>
      <c r="R135" s="142">
        <f>Q135*H135</f>
        <v>0</v>
      </c>
      <c r="S135" s="142">
        <v>0</v>
      </c>
      <c r="T135" s="143">
        <f>S135*H135</f>
        <v>0</v>
      </c>
      <c r="AR135" s="144" t="s">
        <v>194</v>
      </c>
      <c r="AT135" s="144" t="s">
        <v>189</v>
      </c>
      <c r="AU135" s="144" t="s">
        <v>21</v>
      </c>
      <c r="AY135" s="18" t="s">
        <v>187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8" t="s">
        <v>21</v>
      </c>
      <c r="BK135" s="145">
        <f>ROUND(I135*H135,2)</f>
        <v>0</v>
      </c>
      <c r="BL135" s="18" t="s">
        <v>194</v>
      </c>
      <c r="BM135" s="144" t="s">
        <v>8</v>
      </c>
    </row>
    <row r="136" spans="2:65" s="1" customFormat="1" ht="144">
      <c r="B136" s="33"/>
      <c r="D136" s="147" t="s">
        <v>219</v>
      </c>
      <c r="F136" s="167" t="s">
        <v>1313</v>
      </c>
      <c r="I136" s="168"/>
      <c r="L136" s="33"/>
      <c r="M136" s="169"/>
      <c r="T136" s="57"/>
      <c r="AT136" s="18" t="s">
        <v>219</v>
      </c>
      <c r="AU136" s="18" t="s">
        <v>21</v>
      </c>
    </row>
    <row r="137" spans="2:65" s="1" customFormat="1" ht="16.5" customHeight="1">
      <c r="B137" s="33"/>
      <c r="C137" s="133" t="s">
        <v>227</v>
      </c>
      <c r="D137" s="133" t="s">
        <v>189</v>
      </c>
      <c r="E137" s="134" t="s">
        <v>1176</v>
      </c>
      <c r="F137" s="135" t="s">
        <v>1177</v>
      </c>
      <c r="G137" s="136" t="s">
        <v>1161</v>
      </c>
      <c r="H137" s="137">
        <v>28.844999999999999</v>
      </c>
      <c r="I137" s="138"/>
      <c r="J137" s="139">
        <f>ROUND(I137*H137,2)</f>
        <v>0</v>
      </c>
      <c r="K137" s="135" t="s">
        <v>1</v>
      </c>
      <c r="L137" s="33"/>
      <c r="M137" s="140" t="s">
        <v>1</v>
      </c>
      <c r="N137" s="141" t="s">
        <v>46</v>
      </c>
      <c r="P137" s="142">
        <f>O137*H137</f>
        <v>0</v>
      </c>
      <c r="Q137" s="142">
        <v>0</v>
      </c>
      <c r="R137" s="142">
        <f>Q137*H137</f>
        <v>0</v>
      </c>
      <c r="S137" s="142">
        <v>0</v>
      </c>
      <c r="T137" s="143">
        <f>S137*H137</f>
        <v>0</v>
      </c>
      <c r="AR137" s="144" t="s">
        <v>194</v>
      </c>
      <c r="AT137" s="144" t="s">
        <v>189</v>
      </c>
      <c r="AU137" s="144" t="s">
        <v>21</v>
      </c>
      <c r="AY137" s="18" t="s">
        <v>187</v>
      </c>
      <c r="BE137" s="145">
        <f>IF(N137="základní",J137,0)</f>
        <v>0</v>
      </c>
      <c r="BF137" s="145">
        <f>IF(N137="snížená",J137,0)</f>
        <v>0</v>
      </c>
      <c r="BG137" s="145">
        <f>IF(N137="zákl. přenesená",J137,0)</f>
        <v>0</v>
      </c>
      <c r="BH137" s="145">
        <f>IF(N137="sníž. přenesená",J137,0)</f>
        <v>0</v>
      </c>
      <c r="BI137" s="145">
        <f>IF(N137="nulová",J137,0)</f>
        <v>0</v>
      </c>
      <c r="BJ137" s="18" t="s">
        <v>21</v>
      </c>
      <c r="BK137" s="145">
        <f>ROUND(I137*H137,2)</f>
        <v>0</v>
      </c>
      <c r="BL137" s="18" t="s">
        <v>194</v>
      </c>
      <c r="BM137" s="144" t="s">
        <v>267</v>
      </c>
    </row>
    <row r="138" spans="2:65" s="1" customFormat="1" ht="134.4">
      <c r="B138" s="33"/>
      <c r="D138" s="147" t="s">
        <v>219</v>
      </c>
      <c r="F138" s="167" t="s">
        <v>1314</v>
      </c>
      <c r="I138" s="168"/>
      <c r="L138" s="33"/>
      <c r="M138" s="169"/>
      <c r="T138" s="57"/>
      <c r="AT138" s="18" t="s">
        <v>219</v>
      </c>
      <c r="AU138" s="18" t="s">
        <v>21</v>
      </c>
    </row>
    <row r="139" spans="2:65" s="1" customFormat="1" ht="16.5" customHeight="1">
      <c r="B139" s="33"/>
      <c r="C139" s="133" t="s">
        <v>234</v>
      </c>
      <c r="D139" s="133" t="s">
        <v>189</v>
      </c>
      <c r="E139" s="134" t="s">
        <v>1179</v>
      </c>
      <c r="F139" s="135" t="s">
        <v>1180</v>
      </c>
      <c r="G139" s="136" t="s">
        <v>1161</v>
      </c>
      <c r="H139" s="137">
        <v>28.844999999999999</v>
      </c>
      <c r="I139" s="138"/>
      <c r="J139" s="139">
        <f>ROUND(I139*H139,2)</f>
        <v>0</v>
      </c>
      <c r="K139" s="135" t="s">
        <v>1</v>
      </c>
      <c r="L139" s="33"/>
      <c r="M139" s="140" t="s">
        <v>1</v>
      </c>
      <c r="N139" s="141" t="s">
        <v>46</v>
      </c>
      <c r="P139" s="142">
        <f>O139*H139</f>
        <v>0</v>
      </c>
      <c r="Q139" s="142">
        <v>0</v>
      </c>
      <c r="R139" s="142">
        <f>Q139*H139</f>
        <v>0</v>
      </c>
      <c r="S139" s="142">
        <v>0</v>
      </c>
      <c r="T139" s="143">
        <f>S139*H139</f>
        <v>0</v>
      </c>
      <c r="AR139" s="144" t="s">
        <v>194</v>
      </c>
      <c r="AT139" s="144" t="s">
        <v>189</v>
      </c>
      <c r="AU139" s="144" t="s">
        <v>21</v>
      </c>
      <c r="AY139" s="18" t="s">
        <v>187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8" t="s">
        <v>21</v>
      </c>
      <c r="BK139" s="145">
        <f>ROUND(I139*H139,2)</f>
        <v>0</v>
      </c>
      <c r="BL139" s="18" t="s">
        <v>194</v>
      </c>
      <c r="BM139" s="144" t="s">
        <v>278</v>
      </c>
    </row>
    <row r="140" spans="2:65" s="1" customFormat="1" ht="105.6">
      <c r="B140" s="33"/>
      <c r="D140" s="147" t="s">
        <v>219</v>
      </c>
      <c r="F140" s="167" t="s">
        <v>1315</v>
      </c>
      <c r="I140" s="168"/>
      <c r="L140" s="33"/>
      <c r="M140" s="169"/>
      <c r="T140" s="57"/>
      <c r="AT140" s="18" t="s">
        <v>219</v>
      </c>
      <c r="AU140" s="18" t="s">
        <v>21</v>
      </c>
    </row>
    <row r="141" spans="2:65" s="1" customFormat="1" ht="16.5" customHeight="1">
      <c r="B141" s="33"/>
      <c r="C141" s="133" t="s">
        <v>239</v>
      </c>
      <c r="D141" s="133" t="s">
        <v>189</v>
      </c>
      <c r="E141" s="134" t="s">
        <v>1316</v>
      </c>
      <c r="F141" s="135" t="s">
        <v>1317</v>
      </c>
      <c r="G141" s="136" t="s">
        <v>1161</v>
      </c>
      <c r="H141" s="137">
        <v>26.774999999999999</v>
      </c>
      <c r="I141" s="138"/>
      <c r="J141" s="139">
        <f>ROUND(I141*H141,2)</f>
        <v>0</v>
      </c>
      <c r="K141" s="135" t="s">
        <v>1</v>
      </c>
      <c r="L141" s="33"/>
      <c r="M141" s="140" t="s">
        <v>1</v>
      </c>
      <c r="N141" s="141" t="s">
        <v>46</v>
      </c>
      <c r="P141" s="142">
        <f>O141*H141</f>
        <v>0</v>
      </c>
      <c r="Q141" s="142">
        <v>0</v>
      </c>
      <c r="R141" s="142">
        <f>Q141*H141</f>
        <v>0</v>
      </c>
      <c r="S141" s="142">
        <v>0</v>
      </c>
      <c r="T141" s="143">
        <f>S141*H141</f>
        <v>0</v>
      </c>
      <c r="AR141" s="144" t="s">
        <v>194</v>
      </c>
      <c r="AT141" s="144" t="s">
        <v>189</v>
      </c>
      <c r="AU141" s="144" t="s">
        <v>21</v>
      </c>
      <c r="AY141" s="18" t="s">
        <v>187</v>
      </c>
      <c r="BE141" s="145">
        <f>IF(N141="základní",J141,0)</f>
        <v>0</v>
      </c>
      <c r="BF141" s="145">
        <f>IF(N141="snížená",J141,0)</f>
        <v>0</v>
      </c>
      <c r="BG141" s="145">
        <f>IF(N141="zákl. přenesená",J141,0)</f>
        <v>0</v>
      </c>
      <c r="BH141" s="145">
        <f>IF(N141="sníž. přenesená",J141,0)</f>
        <v>0</v>
      </c>
      <c r="BI141" s="145">
        <f>IF(N141="nulová",J141,0)</f>
        <v>0</v>
      </c>
      <c r="BJ141" s="18" t="s">
        <v>21</v>
      </c>
      <c r="BK141" s="145">
        <f>ROUND(I141*H141,2)</f>
        <v>0</v>
      </c>
      <c r="BL141" s="18" t="s">
        <v>194</v>
      </c>
      <c r="BM141" s="144" t="s">
        <v>289</v>
      </c>
    </row>
    <row r="142" spans="2:65" s="1" customFormat="1" ht="38.4">
      <c r="B142" s="33"/>
      <c r="D142" s="147" t="s">
        <v>219</v>
      </c>
      <c r="F142" s="167" t="s">
        <v>1318</v>
      </c>
      <c r="I142" s="168"/>
      <c r="L142" s="33"/>
      <c r="M142" s="169"/>
      <c r="T142" s="57"/>
      <c r="AT142" s="18" t="s">
        <v>219</v>
      </c>
      <c r="AU142" s="18" t="s">
        <v>21</v>
      </c>
    </row>
    <row r="143" spans="2:65" s="1" customFormat="1" ht="16.5" customHeight="1">
      <c r="B143" s="33"/>
      <c r="C143" s="133" t="s">
        <v>26</v>
      </c>
      <c r="D143" s="133" t="s">
        <v>189</v>
      </c>
      <c r="E143" s="134" t="s">
        <v>1319</v>
      </c>
      <c r="F143" s="135" t="s">
        <v>1320</v>
      </c>
      <c r="G143" s="136" t="s">
        <v>1247</v>
      </c>
      <c r="H143" s="137">
        <v>40</v>
      </c>
      <c r="I143" s="138"/>
      <c r="J143" s="139">
        <f>ROUND(I143*H143,2)</f>
        <v>0</v>
      </c>
      <c r="K143" s="135" t="s">
        <v>1</v>
      </c>
      <c r="L143" s="33"/>
      <c r="M143" s="140" t="s">
        <v>1</v>
      </c>
      <c r="N143" s="141" t="s">
        <v>46</v>
      </c>
      <c r="P143" s="142">
        <f>O143*H143</f>
        <v>0</v>
      </c>
      <c r="Q143" s="142">
        <v>0</v>
      </c>
      <c r="R143" s="142">
        <f>Q143*H143</f>
        <v>0</v>
      </c>
      <c r="S143" s="142">
        <v>0</v>
      </c>
      <c r="T143" s="143">
        <f>S143*H143</f>
        <v>0</v>
      </c>
      <c r="AR143" s="144" t="s">
        <v>194</v>
      </c>
      <c r="AT143" s="144" t="s">
        <v>189</v>
      </c>
      <c r="AU143" s="144" t="s">
        <v>21</v>
      </c>
      <c r="AY143" s="18" t="s">
        <v>187</v>
      </c>
      <c r="BE143" s="145">
        <f>IF(N143="základní",J143,0)</f>
        <v>0</v>
      </c>
      <c r="BF143" s="145">
        <f>IF(N143="snížená",J143,0)</f>
        <v>0</v>
      </c>
      <c r="BG143" s="145">
        <f>IF(N143="zákl. přenesená",J143,0)</f>
        <v>0</v>
      </c>
      <c r="BH143" s="145">
        <f>IF(N143="sníž. přenesená",J143,0)</f>
        <v>0</v>
      </c>
      <c r="BI143" s="145">
        <f>IF(N143="nulová",J143,0)</f>
        <v>0</v>
      </c>
      <c r="BJ143" s="18" t="s">
        <v>21</v>
      </c>
      <c r="BK143" s="145">
        <f>ROUND(I143*H143,2)</f>
        <v>0</v>
      </c>
      <c r="BL143" s="18" t="s">
        <v>194</v>
      </c>
      <c r="BM143" s="144" t="s">
        <v>299</v>
      </c>
    </row>
    <row r="144" spans="2:65" s="1" customFormat="1" ht="28.8">
      <c r="B144" s="33"/>
      <c r="D144" s="147" t="s">
        <v>219</v>
      </c>
      <c r="F144" s="167" t="s">
        <v>1321</v>
      </c>
      <c r="I144" s="168"/>
      <c r="L144" s="33"/>
      <c r="M144" s="169"/>
      <c r="T144" s="57"/>
      <c r="AT144" s="18" t="s">
        <v>219</v>
      </c>
      <c r="AU144" s="18" t="s">
        <v>21</v>
      </c>
    </row>
    <row r="145" spans="2:65" s="11" customFormat="1" ht="25.95" customHeight="1">
      <c r="B145" s="121"/>
      <c r="D145" s="122" t="s">
        <v>80</v>
      </c>
      <c r="E145" s="123" t="s">
        <v>91</v>
      </c>
      <c r="F145" s="123" t="s">
        <v>1182</v>
      </c>
      <c r="I145" s="124"/>
      <c r="J145" s="125">
        <f>BK145</f>
        <v>0</v>
      </c>
      <c r="L145" s="121"/>
      <c r="M145" s="126"/>
      <c r="P145" s="127">
        <f>SUM(P146:P151)</f>
        <v>0</v>
      </c>
      <c r="R145" s="127">
        <f>SUM(R146:R151)</f>
        <v>0</v>
      </c>
      <c r="T145" s="128">
        <f>SUM(T146:T151)</f>
        <v>0</v>
      </c>
      <c r="AR145" s="122" t="s">
        <v>21</v>
      </c>
      <c r="AT145" s="129" t="s">
        <v>80</v>
      </c>
      <c r="AU145" s="129" t="s">
        <v>81</v>
      </c>
      <c r="AY145" s="122" t="s">
        <v>187</v>
      </c>
      <c r="BK145" s="130">
        <f>SUM(BK146:BK151)</f>
        <v>0</v>
      </c>
    </row>
    <row r="146" spans="2:65" s="1" customFormat="1" ht="16.5" customHeight="1">
      <c r="B146" s="33"/>
      <c r="C146" s="133" t="s">
        <v>250</v>
      </c>
      <c r="D146" s="133" t="s">
        <v>189</v>
      </c>
      <c r="E146" s="134" t="s">
        <v>1183</v>
      </c>
      <c r="F146" s="135" t="s">
        <v>1184</v>
      </c>
      <c r="G146" s="136" t="s">
        <v>244</v>
      </c>
      <c r="H146" s="137">
        <v>27</v>
      </c>
      <c r="I146" s="138"/>
      <c r="J146" s="139">
        <f>ROUND(I146*H146,2)</f>
        <v>0</v>
      </c>
      <c r="K146" s="135" t="s">
        <v>1</v>
      </c>
      <c r="L146" s="33"/>
      <c r="M146" s="140" t="s">
        <v>1</v>
      </c>
      <c r="N146" s="141" t="s">
        <v>46</v>
      </c>
      <c r="P146" s="142">
        <f>O146*H146</f>
        <v>0</v>
      </c>
      <c r="Q146" s="142">
        <v>0</v>
      </c>
      <c r="R146" s="142">
        <f>Q146*H146</f>
        <v>0</v>
      </c>
      <c r="S146" s="142">
        <v>0</v>
      </c>
      <c r="T146" s="143">
        <f>S146*H146</f>
        <v>0</v>
      </c>
      <c r="AR146" s="144" t="s">
        <v>194</v>
      </c>
      <c r="AT146" s="144" t="s">
        <v>189</v>
      </c>
      <c r="AU146" s="144" t="s">
        <v>21</v>
      </c>
      <c r="AY146" s="18" t="s">
        <v>187</v>
      </c>
      <c r="BE146" s="145">
        <f>IF(N146="základní",J146,0)</f>
        <v>0</v>
      </c>
      <c r="BF146" s="145">
        <f>IF(N146="snížená",J146,0)</f>
        <v>0</v>
      </c>
      <c r="BG146" s="145">
        <f>IF(N146="zákl. přenesená",J146,0)</f>
        <v>0</v>
      </c>
      <c r="BH146" s="145">
        <f>IF(N146="sníž. přenesená",J146,0)</f>
        <v>0</v>
      </c>
      <c r="BI146" s="145">
        <f>IF(N146="nulová",J146,0)</f>
        <v>0</v>
      </c>
      <c r="BJ146" s="18" t="s">
        <v>21</v>
      </c>
      <c r="BK146" s="145">
        <f>ROUND(I146*H146,2)</f>
        <v>0</v>
      </c>
      <c r="BL146" s="18" t="s">
        <v>194</v>
      </c>
      <c r="BM146" s="144" t="s">
        <v>308</v>
      </c>
    </row>
    <row r="147" spans="2:65" s="1" customFormat="1" ht="76.8">
      <c r="B147" s="33"/>
      <c r="D147" s="147" t="s">
        <v>219</v>
      </c>
      <c r="F147" s="167" t="s">
        <v>1322</v>
      </c>
      <c r="I147" s="168"/>
      <c r="L147" s="33"/>
      <c r="M147" s="169"/>
      <c r="T147" s="57"/>
      <c r="AT147" s="18" t="s">
        <v>219</v>
      </c>
      <c r="AU147" s="18" t="s">
        <v>21</v>
      </c>
    </row>
    <row r="148" spans="2:65" s="1" customFormat="1" ht="16.5" customHeight="1">
      <c r="B148" s="33"/>
      <c r="C148" s="133" t="s">
        <v>8</v>
      </c>
      <c r="D148" s="133" t="s">
        <v>189</v>
      </c>
      <c r="E148" s="134" t="s">
        <v>1323</v>
      </c>
      <c r="F148" s="135" t="s">
        <v>1324</v>
      </c>
      <c r="G148" s="136" t="s">
        <v>1161</v>
      </c>
      <c r="H148" s="137">
        <v>24.541</v>
      </c>
      <c r="I148" s="138"/>
      <c r="J148" s="139">
        <f>ROUND(I148*H148,2)</f>
        <v>0</v>
      </c>
      <c r="K148" s="135" t="s">
        <v>1</v>
      </c>
      <c r="L148" s="33"/>
      <c r="M148" s="140" t="s">
        <v>1</v>
      </c>
      <c r="N148" s="141" t="s">
        <v>46</v>
      </c>
      <c r="P148" s="142">
        <f>O148*H148</f>
        <v>0</v>
      </c>
      <c r="Q148" s="142">
        <v>0</v>
      </c>
      <c r="R148" s="142">
        <f>Q148*H148</f>
        <v>0</v>
      </c>
      <c r="S148" s="142">
        <v>0</v>
      </c>
      <c r="T148" s="143">
        <f>S148*H148</f>
        <v>0</v>
      </c>
      <c r="AR148" s="144" t="s">
        <v>194</v>
      </c>
      <c r="AT148" s="144" t="s">
        <v>189</v>
      </c>
      <c r="AU148" s="144" t="s">
        <v>21</v>
      </c>
      <c r="AY148" s="18" t="s">
        <v>187</v>
      </c>
      <c r="BE148" s="145">
        <f>IF(N148="základní",J148,0)</f>
        <v>0</v>
      </c>
      <c r="BF148" s="145">
        <f>IF(N148="snížená",J148,0)</f>
        <v>0</v>
      </c>
      <c r="BG148" s="145">
        <f>IF(N148="zákl. přenesená",J148,0)</f>
        <v>0</v>
      </c>
      <c r="BH148" s="145">
        <f>IF(N148="sníž. přenesená",J148,0)</f>
        <v>0</v>
      </c>
      <c r="BI148" s="145">
        <f>IF(N148="nulová",J148,0)</f>
        <v>0</v>
      </c>
      <c r="BJ148" s="18" t="s">
        <v>21</v>
      </c>
      <c r="BK148" s="145">
        <f>ROUND(I148*H148,2)</f>
        <v>0</v>
      </c>
      <c r="BL148" s="18" t="s">
        <v>194</v>
      </c>
      <c r="BM148" s="144" t="s">
        <v>323</v>
      </c>
    </row>
    <row r="149" spans="2:65" s="1" customFormat="1" ht="172.8">
      <c r="B149" s="33"/>
      <c r="D149" s="147" t="s">
        <v>219</v>
      </c>
      <c r="F149" s="167" t="s">
        <v>1325</v>
      </c>
      <c r="I149" s="168"/>
      <c r="L149" s="33"/>
      <c r="M149" s="169"/>
      <c r="T149" s="57"/>
      <c r="AT149" s="18" t="s">
        <v>219</v>
      </c>
      <c r="AU149" s="18" t="s">
        <v>21</v>
      </c>
    </row>
    <row r="150" spans="2:65" s="1" customFormat="1" ht="16.5" customHeight="1">
      <c r="B150" s="33"/>
      <c r="C150" s="133" t="s">
        <v>261</v>
      </c>
      <c r="D150" s="133" t="s">
        <v>189</v>
      </c>
      <c r="E150" s="134" t="s">
        <v>1205</v>
      </c>
      <c r="F150" s="135" t="s">
        <v>1206</v>
      </c>
      <c r="G150" s="136" t="s">
        <v>1191</v>
      </c>
      <c r="H150" s="137">
        <v>2.9009999999999998</v>
      </c>
      <c r="I150" s="138"/>
      <c r="J150" s="139">
        <f>ROUND(I150*H150,2)</f>
        <v>0</v>
      </c>
      <c r="K150" s="135" t="s">
        <v>1</v>
      </c>
      <c r="L150" s="33"/>
      <c r="M150" s="140" t="s">
        <v>1</v>
      </c>
      <c r="N150" s="141" t="s">
        <v>46</v>
      </c>
      <c r="P150" s="142">
        <f>O150*H150</f>
        <v>0</v>
      </c>
      <c r="Q150" s="142">
        <v>0</v>
      </c>
      <c r="R150" s="142">
        <f>Q150*H150</f>
        <v>0</v>
      </c>
      <c r="S150" s="142">
        <v>0</v>
      </c>
      <c r="T150" s="143">
        <f>S150*H150</f>
        <v>0</v>
      </c>
      <c r="AR150" s="144" t="s">
        <v>194</v>
      </c>
      <c r="AT150" s="144" t="s">
        <v>189</v>
      </c>
      <c r="AU150" s="144" t="s">
        <v>21</v>
      </c>
      <c r="AY150" s="18" t="s">
        <v>187</v>
      </c>
      <c r="BE150" s="145">
        <f>IF(N150="základní",J150,0)</f>
        <v>0</v>
      </c>
      <c r="BF150" s="145">
        <f>IF(N150="snížená",J150,0)</f>
        <v>0</v>
      </c>
      <c r="BG150" s="145">
        <f>IF(N150="zákl. přenesená",J150,0)</f>
        <v>0</v>
      </c>
      <c r="BH150" s="145">
        <f>IF(N150="sníž. přenesená",J150,0)</f>
        <v>0</v>
      </c>
      <c r="BI150" s="145">
        <f>IF(N150="nulová",J150,0)</f>
        <v>0</v>
      </c>
      <c r="BJ150" s="18" t="s">
        <v>21</v>
      </c>
      <c r="BK150" s="145">
        <f>ROUND(I150*H150,2)</f>
        <v>0</v>
      </c>
      <c r="BL150" s="18" t="s">
        <v>194</v>
      </c>
      <c r="BM150" s="144" t="s">
        <v>336</v>
      </c>
    </row>
    <row r="151" spans="2:65" s="1" customFormat="1" ht="134.4">
      <c r="B151" s="33"/>
      <c r="D151" s="147" t="s">
        <v>219</v>
      </c>
      <c r="F151" s="167" t="s">
        <v>1326</v>
      </c>
      <c r="I151" s="168"/>
      <c r="L151" s="33"/>
      <c r="M151" s="169"/>
      <c r="T151" s="57"/>
      <c r="AT151" s="18" t="s">
        <v>219</v>
      </c>
      <c r="AU151" s="18" t="s">
        <v>21</v>
      </c>
    </row>
    <row r="152" spans="2:65" s="11" customFormat="1" ht="25.95" customHeight="1">
      <c r="B152" s="121"/>
      <c r="D152" s="122" t="s">
        <v>80</v>
      </c>
      <c r="E152" s="123" t="s">
        <v>205</v>
      </c>
      <c r="F152" s="123" t="s">
        <v>1208</v>
      </c>
      <c r="I152" s="124"/>
      <c r="J152" s="125">
        <f>BK152</f>
        <v>0</v>
      </c>
      <c r="L152" s="121"/>
      <c r="M152" s="126"/>
      <c r="P152" s="127">
        <f>SUM(P153:P160)</f>
        <v>0</v>
      </c>
      <c r="R152" s="127">
        <f>SUM(R153:R160)</f>
        <v>0</v>
      </c>
      <c r="T152" s="128">
        <f>SUM(T153:T160)</f>
        <v>0</v>
      </c>
      <c r="AR152" s="122" t="s">
        <v>21</v>
      </c>
      <c r="AT152" s="129" t="s">
        <v>80</v>
      </c>
      <c r="AU152" s="129" t="s">
        <v>81</v>
      </c>
      <c r="AY152" s="122" t="s">
        <v>187</v>
      </c>
      <c r="BK152" s="130">
        <f>SUM(BK153:BK160)</f>
        <v>0</v>
      </c>
    </row>
    <row r="153" spans="2:65" s="1" customFormat="1" ht="16.5" customHeight="1">
      <c r="B153" s="33"/>
      <c r="C153" s="133" t="s">
        <v>267</v>
      </c>
      <c r="D153" s="133" t="s">
        <v>189</v>
      </c>
      <c r="E153" s="134" t="s">
        <v>1209</v>
      </c>
      <c r="F153" s="135" t="s">
        <v>1210</v>
      </c>
      <c r="G153" s="136" t="s">
        <v>1161</v>
      </c>
      <c r="H153" s="137">
        <v>7.2</v>
      </c>
      <c r="I153" s="138"/>
      <c r="J153" s="139">
        <f>ROUND(I153*H153,2)</f>
        <v>0</v>
      </c>
      <c r="K153" s="135" t="s">
        <v>1</v>
      </c>
      <c r="L153" s="33"/>
      <c r="M153" s="140" t="s">
        <v>1</v>
      </c>
      <c r="N153" s="141" t="s">
        <v>46</v>
      </c>
      <c r="P153" s="142">
        <f>O153*H153</f>
        <v>0</v>
      </c>
      <c r="Q153" s="142">
        <v>0</v>
      </c>
      <c r="R153" s="142">
        <f>Q153*H153</f>
        <v>0</v>
      </c>
      <c r="S153" s="142">
        <v>0</v>
      </c>
      <c r="T153" s="143">
        <f>S153*H153</f>
        <v>0</v>
      </c>
      <c r="AR153" s="144" t="s">
        <v>194</v>
      </c>
      <c r="AT153" s="144" t="s">
        <v>189</v>
      </c>
      <c r="AU153" s="144" t="s">
        <v>21</v>
      </c>
      <c r="AY153" s="18" t="s">
        <v>187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8" t="s">
        <v>21</v>
      </c>
      <c r="BK153" s="145">
        <f>ROUND(I153*H153,2)</f>
        <v>0</v>
      </c>
      <c r="BL153" s="18" t="s">
        <v>194</v>
      </c>
      <c r="BM153" s="144" t="s">
        <v>348</v>
      </c>
    </row>
    <row r="154" spans="2:65" s="1" customFormat="1" ht="76.8">
      <c r="B154" s="33"/>
      <c r="D154" s="147" t="s">
        <v>219</v>
      </c>
      <c r="F154" s="167" t="s">
        <v>1327</v>
      </c>
      <c r="I154" s="168"/>
      <c r="L154" s="33"/>
      <c r="M154" s="169"/>
      <c r="T154" s="57"/>
      <c r="AT154" s="18" t="s">
        <v>219</v>
      </c>
      <c r="AU154" s="18" t="s">
        <v>21</v>
      </c>
    </row>
    <row r="155" spans="2:65" s="1" customFormat="1" ht="16.5" customHeight="1">
      <c r="B155" s="33"/>
      <c r="C155" s="133" t="s">
        <v>272</v>
      </c>
      <c r="D155" s="133" t="s">
        <v>189</v>
      </c>
      <c r="E155" s="134" t="s">
        <v>1212</v>
      </c>
      <c r="F155" s="135" t="s">
        <v>1213</v>
      </c>
      <c r="G155" s="136" t="s">
        <v>1161</v>
      </c>
      <c r="H155" s="137">
        <v>20.914000000000001</v>
      </c>
      <c r="I155" s="138"/>
      <c r="J155" s="139">
        <f>ROUND(I155*H155,2)</f>
        <v>0</v>
      </c>
      <c r="K155" s="135" t="s">
        <v>1</v>
      </c>
      <c r="L155" s="33"/>
      <c r="M155" s="140" t="s">
        <v>1</v>
      </c>
      <c r="N155" s="141" t="s">
        <v>46</v>
      </c>
      <c r="P155" s="142">
        <f>O155*H155</f>
        <v>0</v>
      </c>
      <c r="Q155" s="142">
        <v>0</v>
      </c>
      <c r="R155" s="142">
        <f>Q155*H155</f>
        <v>0</v>
      </c>
      <c r="S155" s="142">
        <v>0</v>
      </c>
      <c r="T155" s="143">
        <f>S155*H155</f>
        <v>0</v>
      </c>
      <c r="AR155" s="144" t="s">
        <v>194</v>
      </c>
      <c r="AT155" s="144" t="s">
        <v>189</v>
      </c>
      <c r="AU155" s="144" t="s">
        <v>21</v>
      </c>
      <c r="AY155" s="18" t="s">
        <v>187</v>
      </c>
      <c r="BE155" s="145">
        <f>IF(N155="základní",J155,0)</f>
        <v>0</v>
      </c>
      <c r="BF155" s="145">
        <f>IF(N155="snížená",J155,0)</f>
        <v>0</v>
      </c>
      <c r="BG155" s="145">
        <f>IF(N155="zákl. přenesená",J155,0)</f>
        <v>0</v>
      </c>
      <c r="BH155" s="145">
        <f>IF(N155="sníž. přenesená",J155,0)</f>
        <v>0</v>
      </c>
      <c r="BI155" s="145">
        <f>IF(N155="nulová",J155,0)</f>
        <v>0</v>
      </c>
      <c r="BJ155" s="18" t="s">
        <v>21</v>
      </c>
      <c r="BK155" s="145">
        <f>ROUND(I155*H155,2)</f>
        <v>0</v>
      </c>
      <c r="BL155" s="18" t="s">
        <v>194</v>
      </c>
      <c r="BM155" s="144" t="s">
        <v>340</v>
      </c>
    </row>
    <row r="156" spans="2:65" s="1" customFormat="1" ht="124.8">
      <c r="B156" s="33"/>
      <c r="D156" s="147" t="s">
        <v>219</v>
      </c>
      <c r="F156" s="167" t="s">
        <v>1328</v>
      </c>
      <c r="I156" s="168"/>
      <c r="L156" s="33"/>
      <c r="M156" s="169"/>
      <c r="T156" s="57"/>
      <c r="AT156" s="18" t="s">
        <v>219</v>
      </c>
      <c r="AU156" s="18" t="s">
        <v>21</v>
      </c>
    </row>
    <row r="157" spans="2:65" s="1" customFormat="1" ht="16.5" customHeight="1">
      <c r="B157" s="33"/>
      <c r="C157" s="133" t="s">
        <v>278</v>
      </c>
      <c r="D157" s="133" t="s">
        <v>189</v>
      </c>
      <c r="E157" s="134" t="s">
        <v>1215</v>
      </c>
      <c r="F157" s="135" t="s">
        <v>1216</v>
      </c>
      <c r="G157" s="136" t="s">
        <v>1161</v>
      </c>
      <c r="H157" s="137">
        <v>16.155999999999999</v>
      </c>
      <c r="I157" s="138"/>
      <c r="J157" s="139">
        <f>ROUND(I157*H157,2)</f>
        <v>0</v>
      </c>
      <c r="K157" s="135" t="s">
        <v>1</v>
      </c>
      <c r="L157" s="33"/>
      <c r="M157" s="140" t="s">
        <v>1</v>
      </c>
      <c r="N157" s="141" t="s">
        <v>46</v>
      </c>
      <c r="P157" s="142">
        <f>O157*H157</f>
        <v>0</v>
      </c>
      <c r="Q157" s="142">
        <v>0</v>
      </c>
      <c r="R157" s="142">
        <f>Q157*H157</f>
        <v>0</v>
      </c>
      <c r="S157" s="142">
        <v>0</v>
      </c>
      <c r="T157" s="143">
        <f>S157*H157</f>
        <v>0</v>
      </c>
      <c r="AR157" s="144" t="s">
        <v>194</v>
      </c>
      <c r="AT157" s="144" t="s">
        <v>189</v>
      </c>
      <c r="AU157" s="144" t="s">
        <v>21</v>
      </c>
      <c r="AY157" s="18" t="s">
        <v>187</v>
      </c>
      <c r="BE157" s="145">
        <f>IF(N157="základní",J157,0)</f>
        <v>0</v>
      </c>
      <c r="BF157" s="145">
        <f>IF(N157="snížená",J157,0)</f>
        <v>0</v>
      </c>
      <c r="BG157" s="145">
        <f>IF(N157="zákl. přenesená",J157,0)</f>
        <v>0</v>
      </c>
      <c r="BH157" s="145">
        <f>IF(N157="sníž. přenesená",J157,0)</f>
        <v>0</v>
      </c>
      <c r="BI157" s="145">
        <f>IF(N157="nulová",J157,0)</f>
        <v>0</v>
      </c>
      <c r="BJ157" s="18" t="s">
        <v>21</v>
      </c>
      <c r="BK157" s="145">
        <f>ROUND(I157*H157,2)</f>
        <v>0</v>
      </c>
      <c r="BL157" s="18" t="s">
        <v>194</v>
      </c>
      <c r="BM157" s="144" t="s">
        <v>369</v>
      </c>
    </row>
    <row r="158" spans="2:65" s="1" customFormat="1" ht="172.8">
      <c r="B158" s="33"/>
      <c r="D158" s="147" t="s">
        <v>219</v>
      </c>
      <c r="F158" s="167" t="s">
        <v>1329</v>
      </c>
      <c r="I158" s="168"/>
      <c r="L158" s="33"/>
      <c r="M158" s="169"/>
      <c r="T158" s="57"/>
      <c r="AT158" s="18" t="s">
        <v>219</v>
      </c>
      <c r="AU158" s="18" t="s">
        <v>21</v>
      </c>
    </row>
    <row r="159" spans="2:65" s="1" customFormat="1" ht="16.5" customHeight="1">
      <c r="B159" s="33"/>
      <c r="C159" s="133" t="s">
        <v>284</v>
      </c>
      <c r="D159" s="133" t="s">
        <v>189</v>
      </c>
      <c r="E159" s="134" t="s">
        <v>1218</v>
      </c>
      <c r="F159" s="135" t="s">
        <v>1219</v>
      </c>
      <c r="G159" s="136" t="s">
        <v>1191</v>
      </c>
      <c r="H159" s="137">
        <v>2.919</v>
      </c>
      <c r="I159" s="138"/>
      <c r="J159" s="139">
        <f>ROUND(I159*H159,2)</f>
        <v>0</v>
      </c>
      <c r="K159" s="135" t="s">
        <v>1</v>
      </c>
      <c r="L159" s="33"/>
      <c r="M159" s="140" t="s">
        <v>1</v>
      </c>
      <c r="N159" s="141" t="s">
        <v>46</v>
      </c>
      <c r="P159" s="142">
        <f>O159*H159</f>
        <v>0</v>
      </c>
      <c r="Q159" s="142">
        <v>0</v>
      </c>
      <c r="R159" s="142">
        <f>Q159*H159</f>
        <v>0</v>
      </c>
      <c r="S159" s="142">
        <v>0</v>
      </c>
      <c r="T159" s="143">
        <f>S159*H159</f>
        <v>0</v>
      </c>
      <c r="AR159" s="144" t="s">
        <v>194</v>
      </c>
      <c r="AT159" s="144" t="s">
        <v>189</v>
      </c>
      <c r="AU159" s="144" t="s">
        <v>21</v>
      </c>
      <c r="AY159" s="18" t="s">
        <v>187</v>
      </c>
      <c r="BE159" s="145">
        <f>IF(N159="základní",J159,0)</f>
        <v>0</v>
      </c>
      <c r="BF159" s="145">
        <f>IF(N159="snížená",J159,0)</f>
        <v>0</v>
      </c>
      <c r="BG159" s="145">
        <f>IF(N159="zákl. přenesená",J159,0)</f>
        <v>0</v>
      </c>
      <c r="BH159" s="145">
        <f>IF(N159="sníž. přenesená",J159,0)</f>
        <v>0</v>
      </c>
      <c r="BI159" s="145">
        <f>IF(N159="nulová",J159,0)</f>
        <v>0</v>
      </c>
      <c r="BJ159" s="18" t="s">
        <v>21</v>
      </c>
      <c r="BK159" s="145">
        <f>ROUND(I159*H159,2)</f>
        <v>0</v>
      </c>
      <c r="BL159" s="18" t="s">
        <v>194</v>
      </c>
      <c r="BM159" s="144" t="s">
        <v>380</v>
      </c>
    </row>
    <row r="160" spans="2:65" s="1" customFormat="1" ht="134.4">
      <c r="B160" s="33"/>
      <c r="D160" s="147" t="s">
        <v>219</v>
      </c>
      <c r="F160" s="167" t="s">
        <v>1330</v>
      </c>
      <c r="I160" s="168"/>
      <c r="L160" s="33"/>
      <c r="M160" s="169"/>
      <c r="T160" s="57"/>
      <c r="AT160" s="18" t="s">
        <v>219</v>
      </c>
      <c r="AU160" s="18" t="s">
        <v>21</v>
      </c>
    </row>
    <row r="161" spans="2:65" s="11" customFormat="1" ht="25.95" customHeight="1">
      <c r="B161" s="121"/>
      <c r="D161" s="122" t="s">
        <v>80</v>
      </c>
      <c r="E161" s="123" t="s">
        <v>194</v>
      </c>
      <c r="F161" s="123" t="s">
        <v>271</v>
      </c>
      <c r="I161" s="124"/>
      <c r="J161" s="125">
        <f>BK161</f>
        <v>0</v>
      </c>
      <c r="L161" s="121"/>
      <c r="M161" s="126"/>
      <c r="P161" s="127">
        <f>SUM(P162:P175)</f>
        <v>0</v>
      </c>
      <c r="R161" s="127">
        <f>SUM(R162:R175)</f>
        <v>0</v>
      </c>
      <c r="T161" s="128">
        <f>SUM(T162:T175)</f>
        <v>0</v>
      </c>
      <c r="AR161" s="122" t="s">
        <v>21</v>
      </c>
      <c r="AT161" s="129" t="s">
        <v>80</v>
      </c>
      <c r="AU161" s="129" t="s">
        <v>81</v>
      </c>
      <c r="AY161" s="122" t="s">
        <v>187</v>
      </c>
      <c r="BK161" s="130">
        <f>SUM(BK162:BK175)</f>
        <v>0</v>
      </c>
    </row>
    <row r="162" spans="2:65" s="1" customFormat="1" ht="16.5" customHeight="1">
      <c r="B162" s="33"/>
      <c r="C162" s="133" t="s">
        <v>289</v>
      </c>
      <c r="D162" s="133" t="s">
        <v>189</v>
      </c>
      <c r="E162" s="134" t="s">
        <v>1331</v>
      </c>
      <c r="F162" s="135" t="s">
        <v>1332</v>
      </c>
      <c r="G162" s="136" t="s">
        <v>1161</v>
      </c>
      <c r="H162" s="137">
        <v>1.901</v>
      </c>
      <c r="I162" s="138"/>
      <c r="J162" s="139">
        <f>ROUND(I162*H162,2)</f>
        <v>0</v>
      </c>
      <c r="K162" s="135" t="s">
        <v>1</v>
      </c>
      <c r="L162" s="33"/>
      <c r="M162" s="140" t="s">
        <v>1</v>
      </c>
      <c r="N162" s="141" t="s">
        <v>46</v>
      </c>
      <c r="P162" s="142">
        <f>O162*H162</f>
        <v>0</v>
      </c>
      <c r="Q162" s="142">
        <v>0</v>
      </c>
      <c r="R162" s="142">
        <f>Q162*H162</f>
        <v>0</v>
      </c>
      <c r="S162" s="142">
        <v>0</v>
      </c>
      <c r="T162" s="143">
        <f>S162*H162</f>
        <v>0</v>
      </c>
      <c r="AR162" s="144" t="s">
        <v>194</v>
      </c>
      <c r="AT162" s="144" t="s">
        <v>189</v>
      </c>
      <c r="AU162" s="144" t="s">
        <v>21</v>
      </c>
      <c r="AY162" s="18" t="s">
        <v>187</v>
      </c>
      <c r="BE162" s="145">
        <f>IF(N162="základní",J162,0)</f>
        <v>0</v>
      </c>
      <c r="BF162" s="145">
        <f>IF(N162="snížená",J162,0)</f>
        <v>0</v>
      </c>
      <c r="BG162" s="145">
        <f>IF(N162="zákl. přenesená",J162,0)</f>
        <v>0</v>
      </c>
      <c r="BH162" s="145">
        <f>IF(N162="sníž. přenesená",J162,0)</f>
        <v>0</v>
      </c>
      <c r="BI162" s="145">
        <f>IF(N162="nulová",J162,0)</f>
        <v>0</v>
      </c>
      <c r="BJ162" s="18" t="s">
        <v>21</v>
      </c>
      <c r="BK162" s="145">
        <f>ROUND(I162*H162,2)</f>
        <v>0</v>
      </c>
      <c r="BL162" s="18" t="s">
        <v>194</v>
      </c>
      <c r="BM162" s="144" t="s">
        <v>395</v>
      </c>
    </row>
    <row r="163" spans="2:65" s="1" customFormat="1" ht="57.6">
      <c r="B163" s="33"/>
      <c r="D163" s="147" t="s">
        <v>219</v>
      </c>
      <c r="F163" s="167" t="s">
        <v>1333</v>
      </c>
      <c r="I163" s="168"/>
      <c r="L163" s="33"/>
      <c r="M163" s="169"/>
      <c r="T163" s="57"/>
      <c r="AT163" s="18" t="s">
        <v>219</v>
      </c>
      <c r="AU163" s="18" t="s">
        <v>21</v>
      </c>
    </row>
    <row r="164" spans="2:65" s="1" customFormat="1" ht="16.5" customHeight="1">
      <c r="B164" s="33"/>
      <c r="C164" s="133" t="s">
        <v>294</v>
      </c>
      <c r="D164" s="133" t="s">
        <v>189</v>
      </c>
      <c r="E164" s="134" t="s">
        <v>1334</v>
      </c>
      <c r="F164" s="135" t="s">
        <v>1335</v>
      </c>
      <c r="G164" s="136" t="s">
        <v>1161</v>
      </c>
      <c r="H164" s="137">
        <v>4.109</v>
      </c>
      <c r="I164" s="138"/>
      <c r="J164" s="139">
        <f>ROUND(I164*H164,2)</f>
        <v>0</v>
      </c>
      <c r="K164" s="135" t="s">
        <v>1</v>
      </c>
      <c r="L164" s="33"/>
      <c r="M164" s="140" t="s">
        <v>1</v>
      </c>
      <c r="N164" s="141" t="s">
        <v>46</v>
      </c>
      <c r="P164" s="142">
        <f>O164*H164</f>
        <v>0</v>
      </c>
      <c r="Q164" s="142">
        <v>0</v>
      </c>
      <c r="R164" s="142">
        <f>Q164*H164</f>
        <v>0</v>
      </c>
      <c r="S164" s="142">
        <v>0</v>
      </c>
      <c r="T164" s="143">
        <f>S164*H164</f>
        <v>0</v>
      </c>
      <c r="AR164" s="144" t="s">
        <v>194</v>
      </c>
      <c r="AT164" s="144" t="s">
        <v>189</v>
      </c>
      <c r="AU164" s="144" t="s">
        <v>21</v>
      </c>
      <c r="AY164" s="18" t="s">
        <v>187</v>
      </c>
      <c r="BE164" s="145">
        <f>IF(N164="základní",J164,0)</f>
        <v>0</v>
      </c>
      <c r="BF164" s="145">
        <f>IF(N164="snížená",J164,0)</f>
        <v>0</v>
      </c>
      <c r="BG164" s="145">
        <f>IF(N164="zákl. přenesená",J164,0)</f>
        <v>0</v>
      </c>
      <c r="BH164" s="145">
        <f>IF(N164="sníž. přenesená",J164,0)</f>
        <v>0</v>
      </c>
      <c r="BI164" s="145">
        <f>IF(N164="nulová",J164,0)</f>
        <v>0</v>
      </c>
      <c r="BJ164" s="18" t="s">
        <v>21</v>
      </c>
      <c r="BK164" s="145">
        <f>ROUND(I164*H164,2)</f>
        <v>0</v>
      </c>
      <c r="BL164" s="18" t="s">
        <v>194</v>
      </c>
      <c r="BM164" s="144" t="s">
        <v>407</v>
      </c>
    </row>
    <row r="165" spans="2:65" s="1" customFormat="1" ht="172.8">
      <c r="B165" s="33"/>
      <c r="D165" s="147" t="s">
        <v>219</v>
      </c>
      <c r="F165" s="167" t="s">
        <v>1336</v>
      </c>
      <c r="I165" s="168"/>
      <c r="L165" s="33"/>
      <c r="M165" s="169"/>
      <c r="T165" s="57"/>
      <c r="AT165" s="18" t="s">
        <v>219</v>
      </c>
      <c r="AU165" s="18" t="s">
        <v>21</v>
      </c>
    </row>
    <row r="166" spans="2:65" s="1" customFormat="1" ht="16.5" customHeight="1">
      <c r="B166" s="33"/>
      <c r="C166" s="133" t="s">
        <v>299</v>
      </c>
      <c r="D166" s="133" t="s">
        <v>189</v>
      </c>
      <c r="E166" s="134" t="s">
        <v>1337</v>
      </c>
      <c r="F166" s="135" t="s">
        <v>1338</v>
      </c>
      <c r="G166" s="136" t="s">
        <v>1191</v>
      </c>
      <c r="H166" s="137">
        <v>6.0999999999999999E-2</v>
      </c>
      <c r="I166" s="138"/>
      <c r="J166" s="139">
        <f>ROUND(I166*H166,2)</f>
        <v>0</v>
      </c>
      <c r="K166" s="135" t="s">
        <v>1</v>
      </c>
      <c r="L166" s="33"/>
      <c r="M166" s="140" t="s">
        <v>1</v>
      </c>
      <c r="N166" s="141" t="s">
        <v>46</v>
      </c>
      <c r="P166" s="142">
        <f>O166*H166</f>
        <v>0</v>
      </c>
      <c r="Q166" s="142">
        <v>0</v>
      </c>
      <c r="R166" s="142">
        <f>Q166*H166</f>
        <v>0</v>
      </c>
      <c r="S166" s="142">
        <v>0</v>
      </c>
      <c r="T166" s="143">
        <f>S166*H166</f>
        <v>0</v>
      </c>
      <c r="AR166" s="144" t="s">
        <v>194</v>
      </c>
      <c r="AT166" s="144" t="s">
        <v>189</v>
      </c>
      <c r="AU166" s="144" t="s">
        <v>21</v>
      </c>
      <c r="AY166" s="18" t="s">
        <v>187</v>
      </c>
      <c r="BE166" s="145">
        <f>IF(N166="základní",J166,0)</f>
        <v>0</v>
      </c>
      <c r="BF166" s="145">
        <f>IF(N166="snížená",J166,0)</f>
        <v>0</v>
      </c>
      <c r="BG166" s="145">
        <f>IF(N166="zákl. přenesená",J166,0)</f>
        <v>0</v>
      </c>
      <c r="BH166" s="145">
        <f>IF(N166="sníž. přenesená",J166,0)</f>
        <v>0</v>
      </c>
      <c r="BI166" s="145">
        <f>IF(N166="nulová",J166,0)</f>
        <v>0</v>
      </c>
      <c r="BJ166" s="18" t="s">
        <v>21</v>
      </c>
      <c r="BK166" s="145">
        <f>ROUND(I166*H166,2)</f>
        <v>0</v>
      </c>
      <c r="BL166" s="18" t="s">
        <v>194</v>
      </c>
      <c r="BM166" s="144" t="s">
        <v>419</v>
      </c>
    </row>
    <row r="167" spans="2:65" s="1" customFormat="1" ht="134.4">
      <c r="B167" s="33"/>
      <c r="D167" s="147" t="s">
        <v>219</v>
      </c>
      <c r="F167" s="167" t="s">
        <v>1339</v>
      </c>
      <c r="I167" s="168"/>
      <c r="L167" s="33"/>
      <c r="M167" s="169"/>
      <c r="T167" s="57"/>
      <c r="AT167" s="18" t="s">
        <v>219</v>
      </c>
      <c r="AU167" s="18" t="s">
        <v>21</v>
      </c>
    </row>
    <row r="168" spans="2:65" s="1" customFormat="1" ht="16.5" customHeight="1">
      <c r="B168" s="33"/>
      <c r="C168" s="133" t="s">
        <v>7</v>
      </c>
      <c r="D168" s="133" t="s">
        <v>189</v>
      </c>
      <c r="E168" s="134" t="s">
        <v>1233</v>
      </c>
      <c r="F168" s="135" t="s">
        <v>1234</v>
      </c>
      <c r="G168" s="136" t="s">
        <v>1161</v>
      </c>
      <c r="H168" s="137">
        <v>6.4370000000000003</v>
      </c>
      <c r="I168" s="138"/>
      <c r="J168" s="139">
        <f>ROUND(I168*H168,2)</f>
        <v>0</v>
      </c>
      <c r="K168" s="135" t="s">
        <v>1</v>
      </c>
      <c r="L168" s="33"/>
      <c r="M168" s="140" t="s">
        <v>1</v>
      </c>
      <c r="N168" s="141" t="s">
        <v>46</v>
      </c>
      <c r="P168" s="142">
        <f>O168*H168</f>
        <v>0</v>
      </c>
      <c r="Q168" s="142">
        <v>0</v>
      </c>
      <c r="R168" s="142">
        <f>Q168*H168</f>
        <v>0</v>
      </c>
      <c r="S168" s="142">
        <v>0</v>
      </c>
      <c r="T168" s="143">
        <f>S168*H168</f>
        <v>0</v>
      </c>
      <c r="AR168" s="144" t="s">
        <v>194</v>
      </c>
      <c r="AT168" s="144" t="s">
        <v>189</v>
      </c>
      <c r="AU168" s="144" t="s">
        <v>21</v>
      </c>
      <c r="AY168" s="18" t="s">
        <v>187</v>
      </c>
      <c r="BE168" s="145">
        <f>IF(N168="základní",J168,0)</f>
        <v>0</v>
      </c>
      <c r="BF168" s="145">
        <f>IF(N168="snížená",J168,0)</f>
        <v>0</v>
      </c>
      <c r="BG168" s="145">
        <f>IF(N168="zákl. přenesená",J168,0)</f>
        <v>0</v>
      </c>
      <c r="BH168" s="145">
        <f>IF(N168="sníž. přenesená",J168,0)</f>
        <v>0</v>
      </c>
      <c r="BI168" s="145">
        <f>IF(N168="nulová",J168,0)</f>
        <v>0</v>
      </c>
      <c r="BJ168" s="18" t="s">
        <v>21</v>
      </c>
      <c r="BK168" s="145">
        <f>ROUND(I168*H168,2)</f>
        <v>0</v>
      </c>
      <c r="BL168" s="18" t="s">
        <v>194</v>
      </c>
      <c r="BM168" s="144" t="s">
        <v>429</v>
      </c>
    </row>
    <row r="169" spans="2:65" s="1" customFormat="1" ht="163.19999999999999">
      <c r="B169" s="33"/>
      <c r="D169" s="147" t="s">
        <v>219</v>
      </c>
      <c r="F169" s="167" t="s">
        <v>1340</v>
      </c>
      <c r="I169" s="168"/>
      <c r="L169" s="33"/>
      <c r="M169" s="169"/>
      <c r="T169" s="57"/>
      <c r="AT169" s="18" t="s">
        <v>219</v>
      </c>
      <c r="AU169" s="18" t="s">
        <v>21</v>
      </c>
    </row>
    <row r="170" spans="2:65" s="1" customFormat="1" ht="16.5" customHeight="1">
      <c r="B170" s="33"/>
      <c r="C170" s="133" t="s">
        <v>308</v>
      </c>
      <c r="D170" s="133" t="s">
        <v>189</v>
      </c>
      <c r="E170" s="134" t="s">
        <v>1236</v>
      </c>
      <c r="F170" s="135" t="s">
        <v>1237</v>
      </c>
      <c r="G170" s="136" t="s">
        <v>1161</v>
      </c>
      <c r="H170" s="137">
        <v>2.56</v>
      </c>
      <c r="I170" s="138"/>
      <c r="J170" s="139">
        <f>ROUND(I170*H170,2)</f>
        <v>0</v>
      </c>
      <c r="K170" s="135" t="s">
        <v>1</v>
      </c>
      <c r="L170" s="33"/>
      <c r="M170" s="140" t="s">
        <v>1</v>
      </c>
      <c r="N170" s="141" t="s">
        <v>46</v>
      </c>
      <c r="P170" s="142">
        <f>O170*H170</f>
        <v>0</v>
      </c>
      <c r="Q170" s="142">
        <v>0</v>
      </c>
      <c r="R170" s="142">
        <f>Q170*H170</f>
        <v>0</v>
      </c>
      <c r="S170" s="142">
        <v>0</v>
      </c>
      <c r="T170" s="143">
        <f>S170*H170</f>
        <v>0</v>
      </c>
      <c r="AR170" s="144" t="s">
        <v>194</v>
      </c>
      <c r="AT170" s="144" t="s">
        <v>189</v>
      </c>
      <c r="AU170" s="144" t="s">
        <v>21</v>
      </c>
      <c r="AY170" s="18" t="s">
        <v>187</v>
      </c>
      <c r="BE170" s="145">
        <f>IF(N170="základní",J170,0)</f>
        <v>0</v>
      </c>
      <c r="BF170" s="145">
        <f>IF(N170="snížená",J170,0)</f>
        <v>0</v>
      </c>
      <c r="BG170" s="145">
        <f>IF(N170="zákl. přenesená",J170,0)</f>
        <v>0</v>
      </c>
      <c r="BH170" s="145">
        <f>IF(N170="sníž. přenesená",J170,0)</f>
        <v>0</v>
      </c>
      <c r="BI170" s="145">
        <f>IF(N170="nulová",J170,0)</f>
        <v>0</v>
      </c>
      <c r="BJ170" s="18" t="s">
        <v>21</v>
      </c>
      <c r="BK170" s="145">
        <f>ROUND(I170*H170,2)</f>
        <v>0</v>
      </c>
      <c r="BL170" s="18" t="s">
        <v>194</v>
      </c>
      <c r="BM170" s="144" t="s">
        <v>441</v>
      </c>
    </row>
    <row r="171" spans="2:65" s="1" customFormat="1" ht="163.19999999999999">
      <c r="B171" s="33"/>
      <c r="D171" s="147" t="s">
        <v>219</v>
      </c>
      <c r="F171" s="167" t="s">
        <v>1341</v>
      </c>
      <c r="I171" s="168"/>
      <c r="L171" s="33"/>
      <c r="M171" s="169"/>
      <c r="T171" s="57"/>
      <c r="AT171" s="18" t="s">
        <v>219</v>
      </c>
      <c r="AU171" s="18" t="s">
        <v>21</v>
      </c>
    </row>
    <row r="172" spans="2:65" s="1" customFormat="1" ht="16.5" customHeight="1">
      <c r="B172" s="33"/>
      <c r="C172" s="133" t="s">
        <v>317</v>
      </c>
      <c r="D172" s="133" t="s">
        <v>189</v>
      </c>
      <c r="E172" s="134" t="s">
        <v>1239</v>
      </c>
      <c r="F172" s="135" t="s">
        <v>1240</v>
      </c>
      <c r="G172" s="136" t="s">
        <v>1161</v>
      </c>
      <c r="H172" s="137">
        <v>28.844999999999999</v>
      </c>
      <c r="I172" s="138"/>
      <c r="J172" s="139">
        <f>ROUND(I172*H172,2)</f>
        <v>0</v>
      </c>
      <c r="K172" s="135" t="s">
        <v>1</v>
      </c>
      <c r="L172" s="33"/>
      <c r="M172" s="140" t="s">
        <v>1</v>
      </c>
      <c r="N172" s="141" t="s">
        <v>46</v>
      </c>
      <c r="P172" s="142">
        <f>O172*H172</f>
        <v>0</v>
      </c>
      <c r="Q172" s="142">
        <v>0</v>
      </c>
      <c r="R172" s="142">
        <f>Q172*H172</f>
        <v>0</v>
      </c>
      <c r="S172" s="142">
        <v>0</v>
      </c>
      <c r="T172" s="143">
        <f>S172*H172</f>
        <v>0</v>
      </c>
      <c r="AR172" s="144" t="s">
        <v>194</v>
      </c>
      <c r="AT172" s="144" t="s">
        <v>189</v>
      </c>
      <c r="AU172" s="144" t="s">
        <v>21</v>
      </c>
      <c r="AY172" s="18" t="s">
        <v>187</v>
      </c>
      <c r="BE172" s="145">
        <f>IF(N172="základní",J172,0)</f>
        <v>0</v>
      </c>
      <c r="BF172" s="145">
        <f>IF(N172="snížená",J172,0)</f>
        <v>0</v>
      </c>
      <c r="BG172" s="145">
        <f>IF(N172="zákl. přenesená",J172,0)</f>
        <v>0</v>
      </c>
      <c r="BH172" s="145">
        <f>IF(N172="sníž. přenesená",J172,0)</f>
        <v>0</v>
      </c>
      <c r="BI172" s="145">
        <f>IF(N172="nulová",J172,0)</f>
        <v>0</v>
      </c>
      <c r="BJ172" s="18" t="s">
        <v>21</v>
      </c>
      <c r="BK172" s="145">
        <f>ROUND(I172*H172,2)</f>
        <v>0</v>
      </c>
      <c r="BL172" s="18" t="s">
        <v>194</v>
      </c>
      <c r="BM172" s="144" t="s">
        <v>451</v>
      </c>
    </row>
    <row r="173" spans="2:65" s="1" customFormat="1" ht="57.6">
      <c r="B173" s="33"/>
      <c r="D173" s="147" t="s">
        <v>219</v>
      </c>
      <c r="F173" s="167" t="s">
        <v>1342</v>
      </c>
      <c r="I173" s="168"/>
      <c r="L173" s="33"/>
      <c r="M173" s="169"/>
      <c r="T173" s="57"/>
      <c r="AT173" s="18" t="s">
        <v>219</v>
      </c>
      <c r="AU173" s="18" t="s">
        <v>21</v>
      </c>
    </row>
    <row r="174" spans="2:65" s="1" customFormat="1" ht="16.5" customHeight="1">
      <c r="B174" s="33"/>
      <c r="C174" s="133" t="s">
        <v>323</v>
      </c>
      <c r="D174" s="133" t="s">
        <v>189</v>
      </c>
      <c r="E174" s="134" t="s">
        <v>1242</v>
      </c>
      <c r="F174" s="135" t="s">
        <v>1243</v>
      </c>
      <c r="G174" s="136" t="s">
        <v>1161</v>
      </c>
      <c r="H174" s="137">
        <v>8.6910000000000007</v>
      </c>
      <c r="I174" s="138"/>
      <c r="J174" s="139">
        <f>ROUND(I174*H174,2)</f>
        <v>0</v>
      </c>
      <c r="K174" s="135" t="s">
        <v>1</v>
      </c>
      <c r="L174" s="33"/>
      <c r="M174" s="140" t="s">
        <v>1</v>
      </c>
      <c r="N174" s="141" t="s">
        <v>46</v>
      </c>
      <c r="P174" s="142">
        <f>O174*H174</f>
        <v>0</v>
      </c>
      <c r="Q174" s="142">
        <v>0</v>
      </c>
      <c r="R174" s="142">
        <f>Q174*H174</f>
        <v>0</v>
      </c>
      <c r="S174" s="142">
        <v>0</v>
      </c>
      <c r="T174" s="143">
        <f>S174*H174</f>
        <v>0</v>
      </c>
      <c r="AR174" s="144" t="s">
        <v>194</v>
      </c>
      <c r="AT174" s="144" t="s">
        <v>189</v>
      </c>
      <c r="AU174" s="144" t="s">
        <v>21</v>
      </c>
      <c r="AY174" s="18" t="s">
        <v>187</v>
      </c>
      <c r="BE174" s="145">
        <f>IF(N174="základní",J174,0)</f>
        <v>0</v>
      </c>
      <c r="BF174" s="145">
        <f>IF(N174="snížená",J174,0)</f>
        <v>0</v>
      </c>
      <c r="BG174" s="145">
        <f>IF(N174="zákl. přenesená",J174,0)</f>
        <v>0</v>
      </c>
      <c r="BH174" s="145">
        <f>IF(N174="sníž. přenesená",J174,0)</f>
        <v>0</v>
      </c>
      <c r="BI174" s="145">
        <f>IF(N174="nulová",J174,0)</f>
        <v>0</v>
      </c>
      <c r="BJ174" s="18" t="s">
        <v>21</v>
      </c>
      <c r="BK174" s="145">
        <f>ROUND(I174*H174,2)</f>
        <v>0</v>
      </c>
      <c r="BL174" s="18" t="s">
        <v>194</v>
      </c>
      <c r="BM174" s="144" t="s">
        <v>461</v>
      </c>
    </row>
    <row r="175" spans="2:65" s="1" customFormat="1" ht="67.2">
      <c r="B175" s="33"/>
      <c r="D175" s="147" t="s">
        <v>219</v>
      </c>
      <c r="F175" s="167" t="s">
        <v>1343</v>
      </c>
      <c r="I175" s="168"/>
      <c r="L175" s="33"/>
      <c r="M175" s="169"/>
      <c r="T175" s="57"/>
      <c r="AT175" s="18" t="s">
        <v>219</v>
      </c>
      <c r="AU175" s="18" t="s">
        <v>21</v>
      </c>
    </row>
    <row r="176" spans="2:65" s="11" customFormat="1" ht="25.95" customHeight="1">
      <c r="B176" s="121"/>
      <c r="D176" s="122" t="s">
        <v>80</v>
      </c>
      <c r="E176" s="123" t="s">
        <v>227</v>
      </c>
      <c r="F176" s="123" t="s">
        <v>1249</v>
      </c>
      <c r="I176" s="124"/>
      <c r="J176" s="125">
        <f>BK176</f>
        <v>0</v>
      </c>
      <c r="L176" s="121"/>
      <c r="M176" s="126"/>
      <c r="P176" s="127">
        <f>SUM(P177:P180)</f>
        <v>0</v>
      </c>
      <c r="R176" s="127">
        <f>SUM(R177:R180)</f>
        <v>0</v>
      </c>
      <c r="T176" s="128">
        <f>SUM(T177:T180)</f>
        <v>0</v>
      </c>
      <c r="AR176" s="122" t="s">
        <v>21</v>
      </c>
      <c r="AT176" s="129" t="s">
        <v>80</v>
      </c>
      <c r="AU176" s="129" t="s">
        <v>81</v>
      </c>
      <c r="AY176" s="122" t="s">
        <v>187</v>
      </c>
      <c r="BK176" s="130">
        <f>SUM(BK177:BK180)</f>
        <v>0</v>
      </c>
    </row>
    <row r="177" spans="2:65" s="1" customFormat="1" ht="16.5" customHeight="1">
      <c r="B177" s="33"/>
      <c r="C177" s="133" t="s">
        <v>329</v>
      </c>
      <c r="D177" s="133" t="s">
        <v>189</v>
      </c>
      <c r="E177" s="134" t="s">
        <v>1344</v>
      </c>
      <c r="F177" s="135" t="s">
        <v>1345</v>
      </c>
      <c r="G177" s="136" t="s">
        <v>1247</v>
      </c>
      <c r="H177" s="137">
        <v>25.35</v>
      </c>
      <c r="I177" s="138"/>
      <c r="J177" s="139">
        <f>ROUND(I177*H177,2)</f>
        <v>0</v>
      </c>
      <c r="K177" s="135" t="s">
        <v>1</v>
      </c>
      <c r="L177" s="33"/>
      <c r="M177" s="140" t="s">
        <v>1</v>
      </c>
      <c r="N177" s="141" t="s">
        <v>46</v>
      </c>
      <c r="P177" s="142">
        <f>O177*H177</f>
        <v>0</v>
      </c>
      <c r="Q177" s="142">
        <v>0</v>
      </c>
      <c r="R177" s="142">
        <f>Q177*H177</f>
        <v>0</v>
      </c>
      <c r="S177" s="142">
        <v>0</v>
      </c>
      <c r="T177" s="143">
        <f>S177*H177</f>
        <v>0</v>
      </c>
      <c r="AR177" s="144" t="s">
        <v>194</v>
      </c>
      <c r="AT177" s="144" t="s">
        <v>189</v>
      </c>
      <c r="AU177" s="144" t="s">
        <v>21</v>
      </c>
      <c r="AY177" s="18" t="s">
        <v>187</v>
      </c>
      <c r="BE177" s="145">
        <f>IF(N177="základní",J177,0)</f>
        <v>0</v>
      </c>
      <c r="BF177" s="145">
        <f>IF(N177="snížená",J177,0)</f>
        <v>0</v>
      </c>
      <c r="BG177" s="145">
        <f>IF(N177="zákl. přenesená",J177,0)</f>
        <v>0</v>
      </c>
      <c r="BH177" s="145">
        <f>IF(N177="sníž. přenesená",J177,0)</f>
        <v>0</v>
      </c>
      <c r="BI177" s="145">
        <f>IF(N177="nulová",J177,0)</f>
        <v>0</v>
      </c>
      <c r="BJ177" s="18" t="s">
        <v>21</v>
      </c>
      <c r="BK177" s="145">
        <f>ROUND(I177*H177,2)</f>
        <v>0</v>
      </c>
      <c r="BL177" s="18" t="s">
        <v>194</v>
      </c>
      <c r="BM177" s="144" t="s">
        <v>472</v>
      </c>
    </row>
    <row r="178" spans="2:65" s="1" customFormat="1" ht="96">
      <c r="B178" s="33"/>
      <c r="D178" s="147" t="s">
        <v>219</v>
      </c>
      <c r="F178" s="167" t="s">
        <v>1346</v>
      </c>
      <c r="I178" s="168"/>
      <c r="L178" s="33"/>
      <c r="M178" s="169"/>
      <c r="T178" s="57"/>
      <c r="AT178" s="18" t="s">
        <v>219</v>
      </c>
      <c r="AU178" s="18" t="s">
        <v>21</v>
      </c>
    </row>
    <row r="179" spans="2:65" s="1" customFormat="1" ht="16.5" customHeight="1">
      <c r="B179" s="33"/>
      <c r="C179" s="133" t="s">
        <v>336</v>
      </c>
      <c r="D179" s="133" t="s">
        <v>189</v>
      </c>
      <c r="E179" s="134" t="s">
        <v>1347</v>
      </c>
      <c r="F179" s="135" t="s">
        <v>1348</v>
      </c>
      <c r="G179" s="136" t="s">
        <v>1247</v>
      </c>
      <c r="H179" s="137">
        <v>8.1999999999999993</v>
      </c>
      <c r="I179" s="138"/>
      <c r="J179" s="139">
        <f>ROUND(I179*H179,2)</f>
        <v>0</v>
      </c>
      <c r="K179" s="135" t="s">
        <v>1</v>
      </c>
      <c r="L179" s="33"/>
      <c r="M179" s="140" t="s">
        <v>1</v>
      </c>
      <c r="N179" s="141" t="s">
        <v>46</v>
      </c>
      <c r="P179" s="142">
        <f>O179*H179</f>
        <v>0</v>
      </c>
      <c r="Q179" s="142">
        <v>0</v>
      </c>
      <c r="R179" s="142">
        <f>Q179*H179</f>
        <v>0</v>
      </c>
      <c r="S179" s="142">
        <v>0</v>
      </c>
      <c r="T179" s="143">
        <f>S179*H179</f>
        <v>0</v>
      </c>
      <c r="AR179" s="144" t="s">
        <v>194</v>
      </c>
      <c r="AT179" s="144" t="s">
        <v>189</v>
      </c>
      <c r="AU179" s="144" t="s">
        <v>21</v>
      </c>
      <c r="AY179" s="18" t="s">
        <v>187</v>
      </c>
      <c r="BE179" s="145">
        <f>IF(N179="základní",J179,0)</f>
        <v>0</v>
      </c>
      <c r="BF179" s="145">
        <f>IF(N179="snížená",J179,0)</f>
        <v>0</v>
      </c>
      <c r="BG179" s="145">
        <f>IF(N179="zákl. přenesená",J179,0)</f>
        <v>0</v>
      </c>
      <c r="BH179" s="145">
        <f>IF(N179="sníž. přenesená",J179,0)</f>
        <v>0</v>
      </c>
      <c r="BI179" s="145">
        <f>IF(N179="nulová",J179,0)</f>
        <v>0</v>
      </c>
      <c r="BJ179" s="18" t="s">
        <v>21</v>
      </c>
      <c r="BK179" s="145">
        <f>ROUND(I179*H179,2)</f>
        <v>0</v>
      </c>
      <c r="BL179" s="18" t="s">
        <v>194</v>
      </c>
      <c r="BM179" s="144" t="s">
        <v>482</v>
      </c>
    </row>
    <row r="180" spans="2:65" s="1" customFormat="1" ht="96">
      <c r="B180" s="33"/>
      <c r="D180" s="147" t="s">
        <v>219</v>
      </c>
      <c r="F180" s="167" t="s">
        <v>1349</v>
      </c>
      <c r="I180" s="168"/>
      <c r="L180" s="33"/>
      <c r="M180" s="192"/>
      <c r="N180" s="189"/>
      <c r="O180" s="189"/>
      <c r="P180" s="189"/>
      <c r="Q180" s="189"/>
      <c r="R180" s="189"/>
      <c r="S180" s="189"/>
      <c r="T180" s="193"/>
      <c r="AT180" s="18" t="s">
        <v>219</v>
      </c>
      <c r="AU180" s="18" t="s">
        <v>21</v>
      </c>
    </row>
    <row r="181" spans="2:65" s="1" customFormat="1" ht="6.9" customHeight="1">
      <c r="B181" s="45"/>
      <c r="C181" s="46"/>
      <c r="D181" s="46"/>
      <c r="E181" s="46"/>
      <c r="F181" s="46"/>
      <c r="G181" s="46"/>
      <c r="H181" s="46"/>
      <c r="I181" s="46"/>
      <c r="J181" s="46"/>
      <c r="K181" s="46"/>
      <c r="L181" s="33"/>
    </row>
  </sheetData>
  <sheetProtection algorithmName="SHA-512" hashValue="qdkyZJqxbW+sznEEF/1A6zR+0/hA8iqk/NPJLSNfHLCH++JuXoZdpXLhqcyVttGSn5UcABG/i5W59DvJxE7FoQ==" saltValue="aOZ0jo7slsn0s8mX0pe/HxSF9XPwZiDBWq1qhGyKjcCLV//nHudnttuNnbZHCRZt+JObMTxOk2f8RZYwVXOs4w==" spinCount="100000" sheet="1" objects="1" scenarios="1" formatColumns="0" formatRows="0" autoFilter="0"/>
  <autoFilter ref="C121:K180" xr:uid="{00000000-0009-0000-0000-000008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4" fitToHeight="100" orientation="landscape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19</vt:i4>
      </vt:variant>
      <vt:variant>
        <vt:lpstr>Pojmenované oblasti</vt:lpstr>
      </vt:variant>
      <vt:variant>
        <vt:i4>38</vt:i4>
      </vt:variant>
    </vt:vector>
  </HeadingPairs>
  <TitlesOfParts>
    <vt:vector size="57" baseType="lpstr">
      <vt:lpstr>Rekapitulace stavby</vt:lpstr>
      <vt:lpstr>SO 101 - Komunikace a zpe...</vt:lpstr>
      <vt:lpstr>SO 101s - Sanace zemní pl...</vt:lpstr>
      <vt:lpstr>SO 102 - Komunikace a zpe...</vt:lpstr>
      <vt:lpstr>SO 102s - Sanace zemní pl...</vt:lpstr>
      <vt:lpstr>SO 201 - Lávka</vt:lpstr>
      <vt:lpstr>SO 202 - Úprava pravobřež...</vt:lpstr>
      <vt:lpstr>SO 203 - Úprava levobřežn...</vt:lpstr>
      <vt:lpstr>SO 204 - Levobřežní vyrov...</vt:lpstr>
      <vt:lpstr>SO 205 - Pobytové schody</vt:lpstr>
      <vt:lpstr>SO 206 - Objekty ochranný...</vt:lpstr>
      <vt:lpstr>SO 402 - NN přípojka pro ...</vt:lpstr>
      <vt:lpstr>SO 403 - NN přípojka pro ...</vt:lpstr>
      <vt:lpstr>SO 421 - SO421  Veřejné o...</vt:lpstr>
      <vt:lpstr>SO 422 - Veřejné osvětlen...</vt:lpstr>
      <vt:lpstr>SO 701 - Drobná architekt...</vt:lpstr>
      <vt:lpstr>SO 800 - Vegetační úpravy</vt:lpstr>
      <vt:lpstr>SO 810 - Závlahový systém</vt:lpstr>
      <vt:lpstr>VRN - Vedlejší rozpočtové...</vt:lpstr>
      <vt:lpstr>'Rekapitulace stavby'!Názvy_tisku</vt:lpstr>
      <vt:lpstr>'SO 101 - Komunikace a zpe...'!Názvy_tisku</vt:lpstr>
      <vt:lpstr>'SO 101s - Sanace zemní pl...'!Názvy_tisku</vt:lpstr>
      <vt:lpstr>'SO 102 - Komunikace a zpe...'!Názvy_tisku</vt:lpstr>
      <vt:lpstr>'SO 102s - Sanace zemní pl...'!Názvy_tisku</vt:lpstr>
      <vt:lpstr>'SO 201 - Lávka'!Názvy_tisku</vt:lpstr>
      <vt:lpstr>'SO 202 - Úprava pravobřež...'!Názvy_tisku</vt:lpstr>
      <vt:lpstr>'SO 203 - Úprava levobřežn...'!Názvy_tisku</vt:lpstr>
      <vt:lpstr>'SO 204 - Levobřežní vyrov...'!Názvy_tisku</vt:lpstr>
      <vt:lpstr>'SO 205 - Pobytové schody'!Názvy_tisku</vt:lpstr>
      <vt:lpstr>'SO 206 - Objekty ochranný...'!Názvy_tisku</vt:lpstr>
      <vt:lpstr>'SO 402 - NN přípojka pro ...'!Názvy_tisku</vt:lpstr>
      <vt:lpstr>'SO 403 - NN přípojka pro ...'!Názvy_tisku</vt:lpstr>
      <vt:lpstr>'SO 421 - SO421  Veřejné o...'!Názvy_tisku</vt:lpstr>
      <vt:lpstr>'SO 422 - Veřejné osvětlen...'!Názvy_tisku</vt:lpstr>
      <vt:lpstr>'SO 701 - Drobná architekt...'!Názvy_tisku</vt:lpstr>
      <vt:lpstr>'SO 800 - Vegetační úpravy'!Názvy_tisku</vt:lpstr>
      <vt:lpstr>'SO 810 - Závlahový systém'!Názvy_tisku</vt:lpstr>
      <vt:lpstr>'VRN - Vedlejší rozpočtové...'!Názvy_tisku</vt:lpstr>
      <vt:lpstr>'Rekapitulace stavby'!Oblast_tisku</vt:lpstr>
      <vt:lpstr>'SO 101 - Komunikace a zpe...'!Oblast_tisku</vt:lpstr>
      <vt:lpstr>'SO 101s - Sanace zemní pl...'!Oblast_tisku</vt:lpstr>
      <vt:lpstr>'SO 102 - Komunikace a zpe...'!Oblast_tisku</vt:lpstr>
      <vt:lpstr>'SO 102s - Sanace zemní pl...'!Oblast_tisku</vt:lpstr>
      <vt:lpstr>'SO 201 - Lávka'!Oblast_tisku</vt:lpstr>
      <vt:lpstr>'SO 202 - Úprava pravobřež...'!Oblast_tisku</vt:lpstr>
      <vt:lpstr>'SO 203 - Úprava levobřežn...'!Oblast_tisku</vt:lpstr>
      <vt:lpstr>'SO 204 - Levobřežní vyrov...'!Oblast_tisku</vt:lpstr>
      <vt:lpstr>'SO 205 - Pobytové schody'!Oblast_tisku</vt:lpstr>
      <vt:lpstr>'SO 206 - Objekty ochranný...'!Oblast_tisku</vt:lpstr>
      <vt:lpstr>'SO 402 - NN přípojka pro ...'!Oblast_tisku</vt:lpstr>
      <vt:lpstr>'SO 403 - NN přípojka pro ...'!Oblast_tisku</vt:lpstr>
      <vt:lpstr>'SO 421 - SO421  Veřejné o...'!Oblast_tisku</vt:lpstr>
      <vt:lpstr>'SO 422 - Veřejné osvětlen...'!Oblast_tisku</vt:lpstr>
      <vt:lpstr>'SO 701 - Drobná architekt...'!Oblast_tisku</vt:lpstr>
      <vt:lpstr>'SO 800 - Vegetační úpravy'!Oblast_tisku</vt:lpstr>
      <vt:lpstr>'SO 810 - Závlahový systém'!Oblast_tisku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DESKTOP-CHHLHNC\Jirka</dc:creator>
  <cp:lastModifiedBy>Jiří Lebeda</cp:lastModifiedBy>
  <cp:lastPrinted>2025-10-15T16:47:02Z</cp:lastPrinted>
  <dcterms:created xsi:type="dcterms:W3CDTF">2025-10-15T16:41:59Z</dcterms:created>
  <dcterms:modified xsi:type="dcterms:W3CDTF">2025-10-15T16:47:18Z</dcterms:modified>
</cp:coreProperties>
</file>